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апрель2018 " sheetId="1" r:id="rId1"/>
  </sheets>
  <definedNames>
    <definedName name="_xlnm.Print_Area" localSheetId="0">'апрель2018 '!$A$1:$D$206</definedName>
  </definedNames>
  <calcPr fullCalcOnLoad="1"/>
</workbook>
</file>

<file path=xl/sharedStrings.xml><?xml version="1.0" encoding="utf-8"?>
<sst xmlns="http://schemas.openxmlformats.org/spreadsheetml/2006/main" count="154" uniqueCount="153">
  <si>
    <t>Георгин в стак.</t>
  </si>
  <si>
    <t>№</t>
  </si>
  <si>
    <t>п/п</t>
  </si>
  <si>
    <t>посадочного материала</t>
  </si>
  <si>
    <t>Цветоводство</t>
  </si>
  <si>
    <t>(без стоимости горшков)</t>
  </si>
  <si>
    <t>Гортензия</t>
  </si>
  <si>
    <t>Каланхое</t>
  </si>
  <si>
    <t>Калла</t>
  </si>
  <si>
    <t>Якобиния</t>
  </si>
  <si>
    <t>Олеандр</t>
  </si>
  <si>
    <t>Бегония мелколистная</t>
  </si>
  <si>
    <t>Лук китайский</t>
  </si>
  <si>
    <t>Пилея</t>
  </si>
  <si>
    <t>Плющ</t>
  </si>
  <si>
    <t>Камнеломка</t>
  </si>
  <si>
    <t>Папоротник</t>
  </si>
  <si>
    <t>Циперус</t>
  </si>
  <si>
    <t>Бегония тигровая</t>
  </si>
  <si>
    <t>Мирт</t>
  </si>
  <si>
    <t>Лавровишня</t>
  </si>
  <si>
    <t>Кактусы и суккуленты</t>
  </si>
  <si>
    <t>Столетник</t>
  </si>
  <si>
    <t>Толстянка</t>
  </si>
  <si>
    <t>Пеперомия</t>
  </si>
  <si>
    <t>Алое древовидное</t>
  </si>
  <si>
    <t>Иглица</t>
  </si>
  <si>
    <t>Наперстянка</t>
  </si>
  <si>
    <t>Многолетники</t>
  </si>
  <si>
    <t>Цветы на срез</t>
  </si>
  <si>
    <t>Роза "Экстра"</t>
  </si>
  <si>
    <t>Роза 1 сорт</t>
  </si>
  <si>
    <t>Роза 2 сорт</t>
  </si>
  <si>
    <t>Альстермерия "Экстра"</t>
  </si>
  <si>
    <t>Альстермерия 1 сорт</t>
  </si>
  <si>
    <t>Альстермерия 2 сорт</t>
  </si>
  <si>
    <t>Альстермерия н/ст.</t>
  </si>
  <si>
    <t>Стрелиция "Экстра"</t>
  </si>
  <si>
    <t>Стрелиция 1 сорт</t>
  </si>
  <si>
    <t>Фуксия</t>
  </si>
  <si>
    <t>Кактус</t>
  </si>
  <si>
    <t>Гладиолус</t>
  </si>
  <si>
    <t>Бальзамин</t>
  </si>
  <si>
    <t>для розничной торговли</t>
  </si>
  <si>
    <t>Пеларгония зональная</t>
  </si>
  <si>
    <t>Пеларгония ампельная в стаканчике</t>
  </si>
  <si>
    <t>Агава</t>
  </si>
  <si>
    <t>Бегония рекс</t>
  </si>
  <si>
    <t>Бегония бауэра</t>
  </si>
  <si>
    <t>Каладиум</t>
  </si>
  <si>
    <t>Бильбергия</t>
  </si>
  <si>
    <t>Спатифиллум</t>
  </si>
  <si>
    <t>Кислица</t>
  </si>
  <si>
    <t>Марант</t>
  </si>
  <si>
    <t>Гибискус (роза китайская)</t>
  </si>
  <si>
    <t>Бересклет</t>
  </si>
  <si>
    <t>Калла "Экстра"</t>
  </si>
  <si>
    <t>Калла 1 сорт</t>
  </si>
  <si>
    <t>Калла 2 сорт</t>
  </si>
  <si>
    <t xml:space="preserve">Горшечные цветы </t>
  </si>
  <si>
    <t>Аспидистра</t>
  </si>
  <si>
    <t>Драцена (пальма)</t>
  </si>
  <si>
    <t>Гвоздика турецкая</t>
  </si>
  <si>
    <t>Бруннера сибирская</t>
  </si>
  <si>
    <t>Чистец византийский</t>
  </si>
  <si>
    <t>Чистец византийский з/к</t>
  </si>
  <si>
    <t>Лисохвост луговой</t>
  </si>
  <si>
    <t>Лисохвост луговой  з/к</t>
  </si>
  <si>
    <t>Очиток садовый  з/к</t>
  </si>
  <si>
    <t>Овсянница голубая</t>
  </si>
  <si>
    <t>Страусник обыкновенный</t>
  </si>
  <si>
    <t>Водосбор сибирский</t>
  </si>
  <si>
    <t>Аукуба</t>
  </si>
  <si>
    <t>Зефирантес</t>
  </si>
  <si>
    <t>Якобиния мясо-красная</t>
  </si>
  <si>
    <t>Калла н/ст.</t>
  </si>
  <si>
    <t>Амариллис "Экстра"</t>
  </si>
  <si>
    <t>Амариллис 1сорт</t>
  </si>
  <si>
    <t>Амариллис 2сорт</t>
  </si>
  <si>
    <t>Монстера</t>
  </si>
  <si>
    <t>Роза н/ст</t>
  </si>
  <si>
    <t>Фрезия гибридная "Экстра"</t>
  </si>
  <si>
    <t>Фрезия гибридная 1 сорт</t>
  </si>
  <si>
    <t>Фрезия гибридная  2сорт</t>
  </si>
  <si>
    <t>Фрезия гибридная  н/ст.</t>
  </si>
  <si>
    <t>Аспарагус,Циперус</t>
  </si>
  <si>
    <t>Маргаритка красная</t>
  </si>
  <si>
    <t>Примула смесь</t>
  </si>
  <si>
    <t>Лилия" Экстра"</t>
  </si>
  <si>
    <t>Лилия 1 сорт</t>
  </si>
  <si>
    <t>Лилия 2 сорт</t>
  </si>
  <si>
    <t>Лилия н/ст</t>
  </si>
  <si>
    <t>Эониум</t>
  </si>
  <si>
    <t>Солянум</t>
  </si>
  <si>
    <t>Черенки  горшечных</t>
  </si>
  <si>
    <t>Цена</t>
  </si>
  <si>
    <t>без НДС</t>
  </si>
  <si>
    <t>Гвоздика Барбатус</t>
  </si>
  <si>
    <t>Астра многолетняя</t>
  </si>
  <si>
    <t>Бегония мультифлора в горшке</t>
  </si>
  <si>
    <t>Георгин в горшке</t>
  </si>
  <si>
    <t>Антирринум (львиный зев) в стак.с.с</t>
  </si>
  <si>
    <t>Антирринум (львин.зев) в ст.Твинни(Вайт,Виолет,Пич,Роуз)</t>
  </si>
  <si>
    <t>Бегония грунт с.с.</t>
  </si>
  <si>
    <t>Хлорафитум хохлатый грунт</t>
  </si>
  <si>
    <t>Цинерария Сильвер в стак.</t>
  </si>
  <si>
    <t>Циния с.с.грунт</t>
  </si>
  <si>
    <t>Циния в стак. с.с.</t>
  </si>
  <si>
    <t>Эхеверия грунт</t>
  </si>
  <si>
    <t>Алиссум Норс Фейс (белый) в стак.</t>
  </si>
  <si>
    <t>Агератум Блю Гавайи в стак.</t>
  </si>
  <si>
    <t>Очиток едкий грунт</t>
  </si>
  <si>
    <t>Петуния в стак.с.с.</t>
  </si>
  <si>
    <t>Сектреазия  грунт</t>
  </si>
  <si>
    <t>Цинерария Сильвер в полетах</t>
  </si>
  <si>
    <t>Хризантема кустарниковая з/к</t>
  </si>
  <si>
    <t>Астра в стак. с.с.</t>
  </si>
  <si>
    <t>Астра Миледи в стак.</t>
  </si>
  <si>
    <t>Сальвия Виста Ред в стак.</t>
  </si>
  <si>
    <t>Петуния ампельная в стак.</t>
  </si>
  <si>
    <t>Примула в стак.</t>
  </si>
  <si>
    <t>Классификация, наименование</t>
  </si>
  <si>
    <t>Цена с НДС
руб. за 1 шт.</t>
  </si>
  <si>
    <t>Прайс лист с "1" апреля 2018 г.</t>
  </si>
  <si>
    <t>Алиссум горный</t>
  </si>
  <si>
    <t>Герань пышная  з/к</t>
  </si>
  <si>
    <t>Бегония горш.Нон стоп, Мокка F1</t>
  </si>
  <si>
    <t>Тагетис крупный  в стак.Антигуа (желтый, оранжевый)</t>
  </si>
  <si>
    <t>Тагетис мелкий в стак. Дуранго (желтый, тержерин, ред)</t>
  </si>
  <si>
    <t>Петуния в ст.Эз Райдер (роуз, белый, красный, синий,</t>
  </si>
  <si>
    <t xml:space="preserve"> дип пинк), Пируэт</t>
  </si>
  <si>
    <t>Петуния в ст.Норс Дримс (белый, красный, бург.пикоти, роуз, бургунди, синий)</t>
  </si>
  <si>
    <t>Алиссум Клеа Кристал (розовый) в стак.</t>
  </si>
  <si>
    <t>White, Red, Rose) грунт</t>
  </si>
  <si>
    <t>Гацания в ст.Кисс (Роуз, Еллоу Флейм)</t>
  </si>
  <si>
    <t>Бегония NightIiteF1 (White, Red, Deep Rose), Спринг Плюс</t>
  </si>
  <si>
    <t>Остеоспермум (Акила Парпл, Акила Вайт Парпл Ай)</t>
  </si>
  <si>
    <t>Пеларгония в ст.Алачи (роз.с белым, яблоневый, красный)</t>
  </si>
  <si>
    <t>Канны садовые зеленые з/к</t>
  </si>
  <si>
    <t>Хоста вздутая з/к</t>
  </si>
  <si>
    <t>Тимьян ползучий з/к</t>
  </si>
  <si>
    <t>Гейхера мелкоцветковая з/к</t>
  </si>
  <si>
    <t>Вербейник манетчатый з/к</t>
  </si>
  <si>
    <t>Овсянница голубая з/к</t>
  </si>
  <si>
    <t>Живучка з/к</t>
  </si>
  <si>
    <t>Астильба з/к.</t>
  </si>
  <si>
    <t>Флокс шиловидный з/к</t>
  </si>
  <si>
    <t>Ирис сибирский з/к</t>
  </si>
  <si>
    <t>Лилейник  гибридный з/к</t>
  </si>
  <si>
    <t>Ирис сибирский</t>
  </si>
  <si>
    <t>Бадан сердцелистный з/к</t>
  </si>
  <si>
    <t>Барвинок малый</t>
  </si>
  <si>
    <t>Цветочная рассада: Однолетники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</si>
</sst>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_);_(* \(#,##0.000\);_(* &quot;-&quot;??_);_(@_)"/>
    <numFmt numFmtId="184" formatCode="#,##0.00&quot;р.&quot;"/>
    <numFmt numFmtId="185" formatCode="#,##0&quot;р.&quot;"/>
    <numFmt numFmtId="186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1" fontId="0" fillId="33" borderId="0" xfId="58" applyNumberFormat="1" applyFont="1" applyFill="1" applyBorder="1" applyAlignment="1">
      <alignment/>
    </xf>
    <xf numFmtId="181" fontId="0" fillId="33" borderId="0" xfId="58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181" fontId="0" fillId="33" borderId="13" xfId="58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81" fontId="0" fillId="33" borderId="0" xfId="58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/>
    </xf>
    <xf numFmtId="181" fontId="0" fillId="33" borderId="0" xfId="58" applyNumberFormat="1" applyFont="1" applyFill="1" applyAlignment="1">
      <alignment horizontal="right"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181" fontId="0" fillId="0" borderId="0" xfId="58" applyNumberFormat="1" applyFont="1" applyAlignment="1">
      <alignment horizontal="right"/>
    </xf>
    <xf numFmtId="181" fontId="0" fillId="33" borderId="11" xfId="58" applyNumberFormat="1" applyFont="1" applyFill="1" applyBorder="1" applyAlignment="1">
      <alignment horizontal="right" vertical="center"/>
    </xf>
    <xf numFmtId="4" fontId="0" fillId="33" borderId="11" xfId="58" applyNumberFormat="1" applyFont="1" applyFill="1" applyBorder="1" applyAlignment="1">
      <alignment horizontal="right" vertical="center"/>
    </xf>
    <xf numFmtId="4" fontId="0" fillId="33" borderId="10" xfId="58" applyNumberFormat="1" applyFont="1" applyFill="1" applyBorder="1" applyAlignment="1">
      <alignment horizontal="right"/>
    </xf>
    <xf numFmtId="181" fontId="0" fillId="33" borderId="10" xfId="58" applyNumberFormat="1" applyFont="1" applyFill="1" applyBorder="1" applyAlignment="1">
      <alignment horizontal="right"/>
    </xf>
    <xf numFmtId="4" fontId="0" fillId="33" borderId="11" xfId="58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4" fontId="0" fillId="33" borderId="16" xfId="58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0" borderId="0" xfId="58" applyNumberFormat="1" applyFont="1" applyBorder="1" applyAlignment="1">
      <alignment horizontal="right"/>
    </xf>
    <xf numFmtId="4" fontId="0" fillId="33" borderId="17" xfId="58" applyNumberFormat="1" applyFont="1" applyFill="1" applyBorder="1" applyAlignment="1">
      <alignment horizontal="right"/>
    </xf>
    <xf numFmtId="4" fontId="0" fillId="33" borderId="18" xfId="58" applyNumberFormat="1" applyFont="1" applyFill="1" applyBorder="1" applyAlignment="1">
      <alignment horizontal="right"/>
    </xf>
    <xf numFmtId="4" fontId="0" fillId="33" borderId="19" xfId="58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justify"/>
    </xf>
    <xf numFmtId="4" fontId="0" fillId="33" borderId="10" xfId="58" applyNumberFormat="1" applyFont="1" applyFill="1" applyBorder="1" applyAlignment="1">
      <alignment vertical="justify"/>
    </xf>
    <xf numFmtId="0" fontId="0" fillId="33" borderId="19" xfId="0" applyFont="1" applyFill="1" applyBorder="1" applyAlignment="1">
      <alignment/>
    </xf>
    <xf numFmtId="4" fontId="0" fillId="33" borderId="20" xfId="58" applyNumberFormat="1" applyFont="1" applyFill="1" applyBorder="1" applyAlignment="1">
      <alignment horizontal="right"/>
    </xf>
    <xf numFmtId="181" fontId="0" fillId="33" borderId="17" xfId="58" applyNumberFormat="1" applyFont="1" applyFill="1" applyBorder="1" applyAlignment="1">
      <alignment horizontal="right"/>
    </xf>
    <xf numFmtId="181" fontId="0" fillId="33" borderId="12" xfId="58" applyNumberFormat="1" applyFont="1" applyFill="1" applyBorder="1" applyAlignment="1">
      <alignment horizontal="right" vertical="center"/>
    </xf>
    <xf numFmtId="4" fontId="0" fillId="33" borderId="21" xfId="58" applyNumberFormat="1" applyFont="1" applyFill="1" applyBorder="1" applyAlignment="1">
      <alignment horizontal="right"/>
    </xf>
    <xf numFmtId="4" fontId="0" fillId="33" borderId="22" xfId="58" applyNumberFormat="1" applyFont="1" applyFill="1" applyBorder="1" applyAlignment="1">
      <alignment horizontal="right"/>
    </xf>
    <xf numFmtId="181" fontId="0" fillId="33" borderId="14" xfId="58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181" fontId="0" fillId="33" borderId="24" xfId="58" applyNumberFormat="1" applyFont="1" applyFill="1" applyBorder="1" applyAlignment="1">
      <alignment horizontal="right" vertical="center"/>
    </xf>
    <xf numFmtId="4" fontId="0" fillId="33" borderId="24" xfId="58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" fontId="0" fillId="33" borderId="26" xfId="58" applyNumberFormat="1" applyFont="1" applyFill="1" applyBorder="1" applyAlignment="1">
      <alignment horizontal="right" vertical="center"/>
    </xf>
    <xf numFmtId="4" fontId="0" fillId="33" borderId="27" xfId="58" applyNumberFormat="1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top"/>
    </xf>
    <xf numFmtId="4" fontId="0" fillId="33" borderId="24" xfId="58" applyNumberFormat="1" applyFont="1" applyFill="1" applyBorder="1" applyAlignment="1">
      <alignment vertical="justify"/>
    </xf>
    <xf numFmtId="0" fontId="0" fillId="33" borderId="28" xfId="0" applyFont="1" applyFill="1" applyBorder="1" applyAlignment="1">
      <alignment/>
    </xf>
    <xf numFmtId="181" fontId="0" fillId="33" borderId="27" xfId="58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4" fontId="0" fillId="33" borderId="30" xfId="58" applyNumberFormat="1" applyFont="1" applyFill="1" applyBorder="1" applyAlignment="1">
      <alignment horizontal="right"/>
    </xf>
    <xf numFmtId="4" fontId="0" fillId="33" borderId="31" xfId="58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181" fontId="7" fillId="33" borderId="34" xfId="58" applyNumberFormat="1" applyFont="1" applyFill="1" applyBorder="1" applyAlignment="1">
      <alignment horizontal="center" vertical="center"/>
    </xf>
    <xf numFmtId="181" fontId="7" fillId="33" borderId="35" xfId="58" applyNumberFormat="1" applyFont="1" applyFill="1" applyBorder="1" applyAlignment="1">
      <alignment horizontal="center" vertical="center"/>
    </xf>
    <xf numFmtId="181" fontId="7" fillId="33" borderId="36" xfId="58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3" fontId="4" fillId="33" borderId="37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1" fontId="0" fillId="33" borderId="13" xfId="58" applyNumberFormat="1" applyFont="1" applyFill="1" applyBorder="1" applyAlignment="1">
      <alignment horizontal="center" vertical="center" wrapText="1"/>
    </xf>
    <xf numFmtId="181" fontId="0" fillId="33" borderId="14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9525</xdr:rowOff>
    </xdr:from>
    <xdr:to>
      <xdr:col>4</xdr:col>
      <xdr:colOff>28575</xdr:colOff>
      <xdr:row>0</xdr:row>
      <xdr:rowOff>1323975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"/>
          <a:ext cx="2628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120" zoomScaleNormal="120" zoomScalePageLayoutView="0" workbookViewId="0" topLeftCell="A1">
      <selection activeCell="A34" sqref="A34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3" width="11.140625" style="24" customWidth="1"/>
    <col min="4" max="4" width="12.7109375" style="24" customWidth="1"/>
    <col min="5" max="10" width="23.57421875" style="1" customWidth="1"/>
    <col min="11" max="11" width="36.8515625" style="1" customWidth="1"/>
    <col min="12" max="12" width="10.421875" style="1" customWidth="1"/>
    <col min="13" max="13" width="12.8515625" style="1" customWidth="1"/>
    <col min="14" max="16384" width="9.140625" style="1" customWidth="1"/>
  </cols>
  <sheetData>
    <row r="1" spans="3:13" s="2" customFormat="1" ht="105.75" customHeight="1">
      <c r="C1" s="21"/>
      <c r="D1" s="21"/>
      <c r="I1" s="6"/>
      <c r="J1" s="6"/>
      <c r="K1" s="7"/>
      <c r="L1" s="7"/>
      <c r="M1" s="8"/>
    </row>
    <row r="2" spans="1:13" s="2" customFormat="1" ht="15.75">
      <c r="A2" s="64" t="s">
        <v>123</v>
      </c>
      <c r="B2" s="64"/>
      <c r="C2" s="64"/>
      <c r="D2" s="64"/>
      <c r="I2" s="80"/>
      <c r="J2" s="80"/>
      <c r="K2" s="80"/>
      <c r="L2" s="80"/>
      <c r="M2" s="8"/>
    </row>
    <row r="3" spans="1:13" s="2" customFormat="1" ht="15.75">
      <c r="A3" s="64" t="s">
        <v>43</v>
      </c>
      <c r="B3" s="64"/>
      <c r="C3" s="64"/>
      <c r="D3" s="64"/>
      <c r="I3" s="9"/>
      <c r="J3" s="9"/>
      <c r="K3" s="9"/>
      <c r="L3" s="9"/>
      <c r="M3" s="8"/>
    </row>
    <row r="4" spans="3:13" s="2" customFormat="1" ht="13.5" thickBot="1">
      <c r="C4" s="21"/>
      <c r="D4" s="21"/>
      <c r="I4" s="6"/>
      <c r="J4" s="6"/>
      <c r="K4" s="7"/>
      <c r="L4" s="7"/>
      <c r="M4" s="8"/>
    </row>
    <row r="5" spans="1:13" s="2" customFormat="1" ht="12.75">
      <c r="A5" s="10" t="s">
        <v>1</v>
      </c>
      <c r="B5" s="10" t="s">
        <v>121</v>
      </c>
      <c r="C5" s="11" t="s">
        <v>95</v>
      </c>
      <c r="D5" s="84" t="s">
        <v>122</v>
      </c>
      <c r="I5" s="12"/>
      <c r="J5" s="12"/>
      <c r="K5" s="13"/>
      <c r="L5" s="13"/>
      <c r="M5" s="13"/>
    </row>
    <row r="6" spans="1:13" s="2" customFormat="1" ht="13.5" thickBot="1">
      <c r="A6" s="14" t="s">
        <v>2</v>
      </c>
      <c r="B6" s="14" t="s">
        <v>3</v>
      </c>
      <c r="C6" s="46" t="s">
        <v>96</v>
      </c>
      <c r="D6" s="85"/>
      <c r="I6" s="12"/>
      <c r="J6" s="12"/>
      <c r="K6" s="13"/>
      <c r="L6" s="13"/>
      <c r="M6" s="13"/>
    </row>
    <row r="7" spans="1:4" s="2" customFormat="1" ht="12.75" customHeight="1">
      <c r="A7" s="74" t="s">
        <v>4</v>
      </c>
      <c r="B7" s="75"/>
      <c r="C7" s="75"/>
      <c r="D7" s="76"/>
    </row>
    <row r="8" spans="1:4" s="2" customFormat="1" ht="12.75" hidden="1">
      <c r="A8" s="15"/>
      <c r="B8" s="16" t="s">
        <v>59</v>
      </c>
      <c r="C8" s="25"/>
      <c r="D8" s="48"/>
    </row>
    <row r="9" spans="1:4" s="2" customFormat="1" ht="12.75" hidden="1">
      <c r="A9" s="15"/>
      <c r="B9" s="16" t="s">
        <v>5</v>
      </c>
      <c r="C9" s="25"/>
      <c r="D9" s="48"/>
    </row>
    <row r="10" spans="1:4" s="2" customFormat="1" ht="12.75" hidden="1">
      <c r="A10" s="15">
        <v>1</v>
      </c>
      <c r="B10" s="17" t="s">
        <v>60</v>
      </c>
      <c r="C10" s="26">
        <v>0.45</v>
      </c>
      <c r="D10" s="49">
        <f aca="true" t="shared" si="0" ref="D10:D18">C10*3.99*1.2</f>
        <v>2.1546</v>
      </c>
    </row>
    <row r="11" spans="1:4" s="2" customFormat="1" ht="12.75" hidden="1">
      <c r="A11" s="15">
        <v>2</v>
      </c>
      <c r="B11" s="17" t="s">
        <v>53</v>
      </c>
      <c r="C11" s="26">
        <v>0.45</v>
      </c>
      <c r="D11" s="49">
        <f t="shared" si="0"/>
        <v>2.1546</v>
      </c>
    </row>
    <row r="12" spans="1:4" s="2" customFormat="1" ht="12.75" hidden="1">
      <c r="A12" s="15">
        <v>3</v>
      </c>
      <c r="B12" s="17" t="s">
        <v>8</v>
      </c>
      <c r="C12" s="26">
        <v>0.45</v>
      </c>
      <c r="D12" s="49">
        <f t="shared" si="0"/>
        <v>2.1546</v>
      </c>
    </row>
    <row r="13" spans="1:4" s="2" customFormat="1" ht="12.75" hidden="1">
      <c r="A13" s="15">
        <v>4</v>
      </c>
      <c r="B13" s="17" t="s">
        <v>9</v>
      </c>
      <c r="C13" s="26">
        <v>0.45</v>
      </c>
      <c r="D13" s="49">
        <f t="shared" si="0"/>
        <v>2.1546</v>
      </c>
    </row>
    <row r="14" spans="1:4" s="2" customFormat="1" ht="12.75" hidden="1">
      <c r="A14" s="15">
        <v>5</v>
      </c>
      <c r="B14" s="17" t="s">
        <v>17</v>
      </c>
      <c r="C14" s="26">
        <v>0.45</v>
      </c>
      <c r="D14" s="49">
        <f t="shared" si="0"/>
        <v>2.1546</v>
      </c>
    </row>
    <row r="15" spans="1:4" s="2" customFormat="1" ht="12.75" hidden="1">
      <c r="A15" s="15">
        <v>6</v>
      </c>
      <c r="B15" s="17" t="s">
        <v>20</v>
      </c>
      <c r="C15" s="26">
        <v>0.45</v>
      </c>
      <c r="D15" s="49">
        <f t="shared" si="0"/>
        <v>2.1546</v>
      </c>
    </row>
    <row r="16" spans="1:4" s="2" customFormat="1" ht="12.75" hidden="1">
      <c r="A16" s="15">
        <v>7</v>
      </c>
      <c r="B16" s="17" t="s">
        <v>50</v>
      </c>
      <c r="C16" s="26">
        <v>0.45</v>
      </c>
      <c r="D16" s="49">
        <f t="shared" si="0"/>
        <v>2.1546</v>
      </c>
    </row>
    <row r="17" spans="1:4" s="2" customFormat="1" ht="12.75" hidden="1">
      <c r="A17" s="15">
        <v>8</v>
      </c>
      <c r="B17" s="17" t="s">
        <v>49</v>
      </c>
      <c r="C17" s="26">
        <v>0.45</v>
      </c>
      <c r="D17" s="49">
        <f t="shared" si="0"/>
        <v>2.1546</v>
      </c>
    </row>
    <row r="18" spans="1:4" s="2" customFormat="1" ht="12.75" hidden="1">
      <c r="A18" s="15">
        <v>9</v>
      </c>
      <c r="B18" s="17" t="s">
        <v>16</v>
      </c>
      <c r="C18" s="26">
        <v>0.45</v>
      </c>
      <c r="D18" s="49">
        <f t="shared" si="0"/>
        <v>2.1546</v>
      </c>
    </row>
    <row r="19" spans="1:4" s="2" customFormat="1" ht="12.75" hidden="1">
      <c r="A19" s="15">
        <v>10</v>
      </c>
      <c r="B19" s="17" t="s">
        <v>61</v>
      </c>
      <c r="C19" s="26">
        <v>0.73</v>
      </c>
      <c r="D19" s="49">
        <f>C19*3*1.2</f>
        <v>2.6279999999999997</v>
      </c>
    </row>
    <row r="20" spans="1:4" s="2" customFormat="1" ht="12.75" hidden="1">
      <c r="A20" s="15">
        <v>11</v>
      </c>
      <c r="B20" s="17"/>
      <c r="C20" s="26"/>
      <c r="D20" s="48">
        <f>ROUND(C20*3.019*1.2,-1)</f>
        <v>0</v>
      </c>
    </row>
    <row r="21" spans="1:4" s="2" customFormat="1" ht="12.75" hidden="1">
      <c r="A21" s="15">
        <v>12</v>
      </c>
      <c r="B21" s="17" t="s">
        <v>79</v>
      </c>
      <c r="C21" s="26">
        <v>2.71</v>
      </c>
      <c r="D21" s="49">
        <f>C21*1.3893*1.2</f>
        <v>4.5180036</v>
      </c>
    </row>
    <row r="22" spans="1:4" s="2" customFormat="1" ht="12.75" hidden="1">
      <c r="A22" s="15">
        <v>13</v>
      </c>
      <c r="B22" s="17"/>
      <c r="C22" s="26"/>
      <c r="D22" s="48">
        <f>ROUND(C22*3.019*1.2,-1)</f>
        <v>0</v>
      </c>
    </row>
    <row r="23" spans="1:4" s="2" customFormat="1" ht="12.75" hidden="1">
      <c r="A23" s="15">
        <v>14</v>
      </c>
      <c r="B23" s="17" t="s">
        <v>45</v>
      </c>
      <c r="C23" s="26">
        <v>0.45</v>
      </c>
      <c r="D23" s="49">
        <f>C23*3.99*1.2</f>
        <v>2.1546</v>
      </c>
    </row>
    <row r="24" spans="1:4" s="2" customFormat="1" ht="12.75" hidden="1">
      <c r="A24" s="15">
        <v>15</v>
      </c>
      <c r="B24" s="17"/>
      <c r="C24" s="25"/>
      <c r="D24" s="48">
        <f>C24*3.011*1.2</f>
        <v>0</v>
      </c>
    </row>
    <row r="25" spans="1:12" s="2" customFormat="1" ht="12.75" hidden="1">
      <c r="A25" s="15"/>
      <c r="B25" s="16" t="s">
        <v>21</v>
      </c>
      <c r="C25" s="25"/>
      <c r="D25" s="48"/>
      <c r="G25" s="18"/>
      <c r="H25" s="18"/>
      <c r="I25" s="18"/>
      <c r="J25" s="18"/>
      <c r="K25" s="18"/>
      <c r="L25" s="18"/>
    </row>
    <row r="26" spans="1:12" s="2" customFormat="1" ht="12.75" hidden="1">
      <c r="A26" s="15">
        <v>16</v>
      </c>
      <c r="B26" s="17" t="s">
        <v>46</v>
      </c>
      <c r="C26" s="26">
        <v>0.29</v>
      </c>
      <c r="D26" s="49">
        <f>C26*4.01*1.2</f>
        <v>1.3954799999999998</v>
      </c>
      <c r="G26" s="18"/>
      <c r="H26" s="18"/>
      <c r="I26" s="18"/>
      <c r="J26" s="18"/>
      <c r="K26" s="18"/>
      <c r="L26" s="18"/>
    </row>
    <row r="27" spans="1:12" s="2" customFormat="1" ht="12.75" hidden="1">
      <c r="A27" s="15">
        <v>17</v>
      </c>
      <c r="B27" s="17" t="s">
        <v>40</v>
      </c>
      <c r="C27" s="26">
        <v>0.29</v>
      </c>
      <c r="D27" s="49">
        <f>C27*4.01*1.2</f>
        <v>1.3954799999999998</v>
      </c>
      <c r="G27" s="18"/>
      <c r="H27" s="18"/>
      <c r="I27" s="18"/>
      <c r="J27" s="18"/>
      <c r="K27" s="18"/>
      <c r="L27" s="18"/>
    </row>
    <row r="28" spans="1:4" s="2" customFormat="1" ht="12.75" hidden="1">
      <c r="A28" s="15">
        <v>18</v>
      </c>
      <c r="B28" s="17" t="s">
        <v>22</v>
      </c>
      <c r="C28" s="26">
        <v>0.29</v>
      </c>
      <c r="D28" s="49">
        <f>C28*4.01*1.2</f>
        <v>1.3954799999999998</v>
      </c>
    </row>
    <row r="29" spans="1:4" s="2" customFormat="1" ht="12.75" hidden="1">
      <c r="A29" s="15">
        <v>19</v>
      </c>
      <c r="B29" s="17" t="s">
        <v>25</v>
      </c>
      <c r="C29" s="26">
        <v>0.29</v>
      </c>
      <c r="D29" s="49">
        <f>C29*4.01*1.2</f>
        <v>1.3954799999999998</v>
      </c>
    </row>
    <row r="30" spans="1:5" s="2" customFormat="1" ht="12.75" hidden="1">
      <c r="A30" s="15">
        <v>20</v>
      </c>
      <c r="B30" s="17" t="s">
        <v>26</v>
      </c>
      <c r="C30" s="26">
        <v>0.29</v>
      </c>
      <c r="D30" s="49">
        <f>C30*4.01*1.2</f>
        <v>1.3954799999999998</v>
      </c>
      <c r="E30" s="6"/>
    </row>
    <row r="31" spans="1:5" s="2" customFormat="1" ht="12.75" hidden="1">
      <c r="A31" s="15"/>
      <c r="B31" s="17"/>
      <c r="C31" s="25"/>
      <c r="D31" s="48">
        <f>ROUND(C31*1.3*1.2,-1)</f>
        <v>0</v>
      </c>
      <c r="E31" s="6"/>
    </row>
    <row r="32" spans="1:4" s="2" customFormat="1" ht="12.75" customHeight="1">
      <c r="A32" s="77" t="s">
        <v>152</v>
      </c>
      <c r="B32" s="78"/>
      <c r="C32" s="78"/>
      <c r="D32" s="79"/>
    </row>
    <row r="33" spans="1:4" s="2" customFormat="1" ht="12.75" hidden="1">
      <c r="A33" s="15"/>
      <c r="B33" s="3" t="s">
        <v>101</v>
      </c>
      <c r="C33" s="26"/>
      <c r="D33" s="49"/>
    </row>
    <row r="34" spans="1:4" s="2" customFormat="1" ht="12.75">
      <c r="A34" s="15">
        <v>1</v>
      </c>
      <c r="B34" s="3" t="s">
        <v>102</v>
      </c>
      <c r="C34" s="26">
        <v>0.95</v>
      </c>
      <c r="D34" s="49">
        <f aca="true" t="shared" si="1" ref="D34:D39">C34*1.2</f>
        <v>1.14</v>
      </c>
    </row>
    <row r="35" spans="1:4" s="2" customFormat="1" ht="12.75">
      <c r="A35" s="15">
        <v>2</v>
      </c>
      <c r="B35" s="19" t="s">
        <v>116</v>
      </c>
      <c r="C35" s="26">
        <v>0.68</v>
      </c>
      <c r="D35" s="49">
        <f t="shared" si="1"/>
        <v>0.8160000000000001</v>
      </c>
    </row>
    <row r="36" spans="1:4" s="2" customFormat="1" ht="12.75">
      <c r="A36" s="15">
        <v>3</v>
      </c>
      <c r="B36" s="19" t="s">
        <v>117</v>
      </c>
      <c r="C36" s="26">
        <v>0.96</v>
      </c>
      <c r="D36" s="49">
        <f t="shared" si="1"/>
        <v>1.152</v>
      </c>
    </row>
    <row r="37" spans="1:4" s="2" customFormat="1" ht="12.75">
      <c r="A37" s="15">
        <v>4</v>
      </c>
      <c r="B37" s="19" t="s">
        <v>132</v>
      </c>
      <c r="C37" s="26">
        <v>0.72</v>
      </c>
      <c r="D37" s="49">
        <f t="shared" si="1"/>
        <v>0.864</v>
      </c>
    </row>
    <row r="38" spans="1:4" s="2" customFormat="1" ht="12.75">
      <c r="A38" s="15">
        <v>5</v>
      </c>
      <c r="B38" s="19" t="s">
        <v>109</v>
      </c>
      <c r="C38" s="26">
        <v>0.68</v>
      </c>
      <c r="D38" s="49">
        <f t="shared" si="1"/>
        <v>0.8160000000000001</v>
      </c>
    </row>
    <row r="39" spans="1:4" s="2" customFormat="1" ht="12.75">
      <c r="A39" s="15">
        <v>6</v>
      </c>
      <c r="B39" s="32" t="s">
        <v>110</v>
      </c>
      <c r="C39" s="26">
        <v>0.95</v>
      </c>
      <c r="D39" s="49">
        <f t="shared" si="1"/>
        <v>1.14</v>
      </c>
    </row>
    <row r="40" spans="1:4" s="20" customFormat="1" ht="14.25" hidden="1">
      <c r="A40" s="50"/>
      <c r="B40" s="3"/>
      <c r="C40" s="26"/>
      <c r="D40" s="49">
        <f aca="true" t="shared" si="2" ref="D40:D45">C40*1.2</f>
        <v>0</v>
      </c>
    </row>
    <row r="41" spans="1:4" s="2" customFormat="1" ht="12.75" hidden="1">
      <c r="A41" s="51"/>
      <c r="B41" s="4"/>
      <c r="C41" s="26"/>
      <c r="D41" s="49">
        <f t="shared" si="2"/>
        <v>0</v>
      </c>
    </row>
    <row r="42" spans="1:4" s="2" customFormat="1" ht="12.75" hidden="1">
      <c r="A42" s="51"/>
      <c r="B42" s="4"/>
      <c r="C42" s="26"/>
      <c r="D42" s="49">
        <f t="shared" si="2"/>
        <v>0</v>
      </c>
    </row>
    <row r="43" spans="1:4" s="2" customFormat="1" ht="12.75" hidden="1">
      <c r="A43" s="51"/>
      <c r="B43" s="6"/>
      <c r="C43" s="26"/>
      <c r="D43" s="49">
        <f t="shared" si="2"/>
        <v>0</v>
      </c>
    </row>
    <row r="44" spans="1:4" s="2" customFormat="1" ht="12.75">
      <c r="A44" s="50">
        <v>7</v>
      </c>
      <c r="B44" s="30" t="s">
        <v>103</v>
      </c>
      <c r="C44" s="31">
        <v>0.68</v>
      </c>
      <c r="D44" s="49">
        <f t="shared" si="2"/>
        <v>0.8160000000000001</v>
      </c>
    </row>
    <row r="45" spans="1:4" s="6" customFormat="1" ht="12.75">
      <c r="A45" s="72">
        <v>8</v>
      </c>
      <c r="B45" s="30" t="s">
        <v>135</v>
      </c>
      <c r="C45" s="44">
        <v>1.03</v>
      </c>
      <c r="D45" s="52">
        <f t="shared" si="2"/>
        <v>1.236</v>
      </c>
    </row>
    <row r="46" spans="1:4" s="6" customFormat="1" ht="12.75">
      <c r="A46" s="73"/>
      <c r="B46" s="5" t="s">
        <v>133</v>
      </c>
      <c r="C46" s="45"/>
      <c r="D46" s="53"/>
    </row>
    <row r="47" spans="1:4" s="2" customFormat="1" ht="12.75">
      <c r="A47" s="54">
        <v>9</v>
      </c>
      <c r="B47" s="47" t="s">
        <v>134</v>
      </c>
      <c r="C47" s="34">
        <v>1.01</v>
      </c>
      <c r="D47" s="53">
        <f>C47*1.2</f>
        <v>1.212</v>
      </c>
    </row>
    <row r="48" spans="1:4" s="2" customFormat="1" ht="12.75">
      <c r="A48" s="51">
        <v>10</v>
      </c>
      <c r="B48" s="4" t="s">
        <v>0</v>
      </c>
      <c r="C48" s="27">
        <v>0.99</v>
      </c>
      <c r="D48" s="53">
        <f>C48*1.2</f>
        <v>1.188</v>
      </c>
    </row>
    <row r="49" spans="1:4" s="2" customFormat="1" ht="12.75" hidden="1">
      <c r="A49" s="51"/>
      <c r="B49" s="3"/>
      <c r="C49" s="27"/>
      <c r="D49" s="53">
        <f aca="true" t="shared" si="3" ref="D49:D60">C49*1.2</f>
        <v>0</v>
      </c>
    </row>
    <row r="50" spans="1:4" s="2" customFormat="1" ht="12.75" hidden="1">
      <c r="A50" s="51"/>
      <c r="B50" s="3"/>
      <c r="C50" s="27">
        <v>0.52</v>
      </c>
      <c r="D50" s="53">
        <f t="shared" si="3"/>
        <v>0.624</v>
      </c>
    </row>
    <row r="51" spans="1:4" s="2" customFormat="1" ht="12.75">
      <c r="A51" s="51">
        <v>11</v>
      </c>
      <c r="B51" s="3" t="s">
        <v>136</v>
      </c>
      <c r="C51" s="27">
        <v>0.97</v>
      </c>
      <c r="D51" s="53">
        <f t="shared" si="3"/>
        <v>1.164</v>
      </c>
    </row>
    <row r="52" spans="1:4" s="2" customFormat="1" ht="12.75" hidden="1">
      <c r="A52" s="51"/>
      <c r="B52" s="3"/>
      <c r="C52" s="27"/>
      <c r="D52" s="53">
        <f t="shared" si="3"/>
        <v>0</v>
      </c>
    </row>
    <row r="53" spans="1:4" s="2" customFormat="1" ht="12.75" hidden="1">
      <c r="A53" s="51"/>
      <c r="B53" s="3"/>
      <c r="C53" s="27"/>
      <c r="D53" s="53">
        <f t="shared" si="3"/>
        <v>0</v>
      </c>
    </row>
    <row r="54" spans="1:4" s="2" customFormat="1" ht="12.75" hidden="1">
      <c r="A54" s="51"/>
      <c r="B54" s="3"/>
      <c r="C54" s="27"/>
      <c r="D54" s="53">
        <f t="shared" si="3"/>
        <v>0</v>
      </c>
    </row>
    <row r="55" spans="1:4" s="2" customFormat="1" ht="12.75">
      <c r="A55" s="51">
        <v>12</v>
      </c>
      <c r="B55" s="3" t="s">
        <v>111</v>
      </c>
      <c r="C55" s="27">
        <v>0.16</v>
      </c>
      <c r="D55" s="53">
        <f t="shared" si="3"/>
        <v>0.192</v>
      </c>
    </row>
    <row r="56" spans="1:4" s="2" customFormat="1" ht="12.75">
      <c r="A56" s="51">
        <v>13</v>
      </c>
      <c r="B56" s="4" t="s">
        <v>137</v>
      </c>
      <c r="C56" s="41">
        <v>1.2</v>
      </c>
      <c r="D56" s="49">
        <f t="shared" si="3"/>
        <v>1.44</v>
      </c>
    </row>
    <row r="57" spans="1:4" s="2" customFormat="1" ht="12.75">
      <c r="A57" s="67">
        <v>14</v>
      </c>
      <c r="B57" s="30" t="s">
        <v>129</v>
      </c>
      <c r="C57" s="35">
        <v>1</v>
      </c>
      <c r="D57" s="52">
        <f t="shared" si="3"/>
        <v>1.2</v>
      </c>
    </row>
    <row r="58" spans="1:4" s="2" customFormat="1" ht="12.75">
      <c r="A58" s="68"/>
      <c r="B58" s="40" t="s">
        <v>130</v>
      </c>
      <c r="C58" s="36"/>
      <c r="D58" s="53"/>
    </row>
    <row r="59" spans="1:4" s="2" customFormat="1" ht="12.75" hidden="1">
      <c r="A59" s="55"/>
      <c r="B59" s="3"/>
      <c r="C59" s="27"/>
      <c r="D59" s="53">
        <f t="shared" si="3"/>
        <v>0</v>
      </c>
    </row>
    <row r="60" spans="1:4" s="2" customFormat="1" ht="12.75" hidden="1">
      <c r="A60" s="55"/>
      <c r="B60" s="3"/>
      <c r="C60" s="27">
        <v>1.34</v>
      </c>
      <c r="D60" s="53">
        <f t="shared" si="3"/>
        <v>1.608</v>
      </c>
    </row>
    <row r="61" spans="1:4" s="2" customFormat="1" ht="12.75" hidden="1">
      <c r="A61" s="55"/>
      <c r="B61" s="3"/>
      <c r="C61" s="27">
        <v>1.55</v>
      </c>
      <c r="D61" s="49">
        <f aca="true" t="shared" si="4" ref="D61:D80">C61*1.2</f>
        <v>1.8599999999999999</v>
      </c>
    </row>
    <row r="62" spans="1:4" s="37" customFormat="1" ht="24.75" customHeight="1">
      <c r="A62" s="55">
        <v>15</v>
      </c>
      <c r="B62" s="38" t="s">
        <v>131</v>
      </c>
      <c r="C62" s="39">
        <v>1</v>
      </c>
      <c r="D62" s="56">
        <f t="shared" si="4"/>
        <v>1.2</v>
      </c>
    </row>
    <row r="63" spans="1:4" s="2" customFormat="1" ht="12.75">
      <c r="A63" s="51">
        <v>16</v>
      </c>
      <c r="B63" s="3" t="s">
        <v>112</v>
      </c>
      <c r="C63" s="27">
        <v>0.77</v>
      </c>
      <c r="D63" s="49">
        <f t="shared" si="4"/>
        <v>0.9239999999999999</v>
      </c>
    </row>
    <row r="64" spans="1:4" s="2" customFormat="1" ht="12.75" hidden="1">
      <c r="A64" s="51"/>
      <c r="B64" s="3"/>
      <c r="C64" s="27"/>
      <c r="D64" s="49">
        <f t="shared" si="4"/>
        <v>0</v>
      </c>
    </row>
    <row r="65" spans="1:4" s="2" customFormat="1" ht="12.75">
      <c r="A65" s="51">
        <v>17</v>
      </c>
      <c r="B65" s="3" t="s">
        <v>119</v>
      </c>
      <c r="C65" s="27">
        <v>2.15</v>
      </c>
      <c r="D65" s="49">
        <f t="shared" si="4"/>
        <v>2.5799999999999996</v>
      </c>
    </row>
    <row r="66" spans="1:4" s="2" customFormat="1" ht="12.75">
      <c r="A66" s="51">
        <v>18</v>
      </c>
      <c r="B66" s="3" t="s">
        <v>118</v>
      </c>
      <c r="C66" s="27">
        <v>0.96</v>
      </c>
      <c r="D66" s="49">
        <f t="shared" si="4"/>
        <v>1.152</v>
      </c>
    </row>
    <row r="67" spans="1:4" s="2" customFormat="1" ht="12.75">
      <c r="A67" s="51">
        <v>19</v>
      </c>
      <c r="B67" s="3" t="s">
        <v>113</v>
      </c>
      <c r="C67" s="27">
        <v>0.64</v>
      </c>
      <c r="D67" s="49">
        <f t="shared" si="4"/>
        <v>0.768</v>
      </c>
    </row>
    <row r="68" spans="1:4" s="2" customFormat="1" ht="12.75">
      <c r="A68" s="51">
        <v>20</v>
      </c>
      <c r="B68" s="3" t="s">
        <v>127</v>
      </c>
      <c r="C68" s="27">
        <v>1.04</v>
      </c>
      <c r="D68" s="49">
        <f t="shared" si="4"/>
        <v>1.248</v>
      </c>
    </row>
    <row r="69" spans="1:4" s="2" customFormat="1" ht="12.75" hidden="1">
      <c r="A69" s="51"/>
      <c r="B69" s="3"/>
      <c r="C69" s="27">
        <v>0.96</v>
      </c>
      <c r="D69" s="49">
        <f t="shared" si="4"/>
        <v>1.152</v>
      </c>
    </row>
    <row r="70" spans="1:4" s="2" customFormat="1" ht="12.75" hidden="1">
      <c r="A70" s="51"/>
      <c r="B70" s="3"/>
      <c r="C70" s="27">
        <v>1.04</v>
      </c>
      <c r="D70" s="49">
        <f t="shared" si="4"/>
        <v>1.248</v>
      </c>
    </row>
    <row r="71" spans="1:4" s="2" customFormat="1" ht="12.75" hidden="1">
      <c r="A71" s="51"/>
      <c r="B71" s="3"/>
      <c r="C71" s="27">
        <v>0.68</v>
      </c>
      <c r="D71" s="49">
        <f t="shared" si="4"/>
        <v>0.8160000000000001</v>
      </c>
    </row>
    <row r="72" spans="1:4" s="2" customFormat="1" ht="12.75">
      <c r="A72" s="51">
        <v>21</v>
      </c>
      <c r="B72" s="3" t="s">
        <v>128</v>
      </c>
      <c r="C72" s="27">
        <v>0.95</v>
      </c>
      <c r="D72" s="49">
        <f t="shared" si="4"/>
        <v>1.14</v>
      </c>
    </row>
    <row r="73" spans="1:4" s="2" customFormat="1" ht="12.75">
      <c r="A73" s="51">
        <v>22</v>
      </c>
      <c r="B73" s="3" t="s">
        <v>104</v>
      </c>
      <c r="C73" s="27">
        <v>0.64</v>
      </c>
      <c r="D73" s="49">
        <f t="shared" si="4"/>
        <v>0.768</v>
      </c>
    </row>
    <row r="74" spans="1:4" s="2" customFormat="1" ht="12.75">
      <c r="A74" s="51">
        <v>23</v>
      </c>
      <c r="B74" s="3" t="s">
        <v>105</v>
      </c>
      <c r="C74" s="27">
        <v>0.7</v>
      </c>
      <c r="D74" s="49">
        <f t="shared" si="4"/>
        <v>0.84</v>
      </c>
    </row>
    <row r="75" spans="1:4" s="2" customFormat="1" ht="12.75">
      <c r="A75" s="51">
        <v>24</v>
      </c>
      <c r="B75" s="3" t="s">
        <v>114</v>
      </c>
      <c r="C75" s="27">
        <v>0.48</v>
      </c>
      <c r="D75" s="49">
        <f t="shared" si="4"/>
        <v>0.576</v>
      </c>
    </row>
    <row r="76" spans="1:4" s="2" customFormat="1" ht="12.75" hidden="1">
      <c r="A76" s="51"/>
      <c r="B76" s="3"/>
      <c r="C76" s="27"/>
      <c r="D76" s="49">
        <f t="shared" si="4"/>
        <v>0</v>
      </c>
    </row>
    <row r="77" spans="1:4" s="2" customFormat="1" ht="12.75">
      <c r="A77" s="51">
        <v>25</v>
      </c>
      <c r="B77" s="3" t="s">
        <v>106</v>
      </c>
      <c r="C77" s="27">
        <v>0.68</v>
      </c>
      <c r="D77" s="49">
        <f t="shared" si="4"/>
        <v>0.8160000000000001</v>
      </c>
    </row>
    <row r="78" spans="1:4" s="2" customFormat="1" ht="12.75">
      <c r="A78" s="51">
        <v>26</v>
      </c>
      <c r="B78" s="3" t="s">
        <v>107</v>
      </c>
      <c r="C78" s="27">
        <v>0.77</v>
      </c>
      <c r="D78" s="49">
        <f t="shared" si="4"/>
        <v>0.9239999999999999</v>
      </c>
    </row>
    <row r="79" spans="1:4" s="2" customFormat="1" ht="12.75">
      <c r="A79" s="51">
        <v>27</v>
      </c>
      <c r="B79" s="3" t="s">
        <v>108</v>
      </c>
      <c r="C79" s="27">
        <v>0.64</v>
      </c>
      <c r="D79" s="49">
        <f t="shared" si="4"/>
        <v>0.768</v>
      </c>
    </row>
    <row r="80" spans="1:4" s="2" customFormat="1" ht="12.75">
      <c r="A80" s="50">
        <v>28</v>
      </c>
      <c r="B80" s="4" t="s">
        <v>126</v>
      </c>
      <c r="C80" s="29">
        <v>2.2</v>
      </c>
      <c r="D80" s="49">
        <f t="shared" si="4"/>
        <v>2.64</v>
      </c>
    </row>
    <row r="81" spans="1:4" s="2" customFormat="1" ht="12.75" hidden="1">
      <c r="A81" s="57">
        <v>58</v>
      </c>
      <c r="B81" s="22" t="s">
        <v>62</v>
      </c>
      <c r="C81" s="42">
        <v>3975</v>
      </c>
      <c r="D81" s="58">
        <f>ROUND(C81*1.3*1.2,-1)</f>
        <v>6200</v>
      </c>
    </row>
    <row r="82" spans="1:4" s="2" customFormat="1" ht="12.75" hidden="1">
      <c r="A82" s="59">
        <v>59</v>
      </c>
      <c r="B82" s="3" t="s">
        <v>27</v>
      </c>
      <c r="C82" s="28">
        <v>3975</v>
      </c>
      <c r="D82" s="48">
        <f>ROUND(C82*1.3*1.2,-1)</f>
        <v>6200</v>
      </c>
    </row>
    <row r="83" spans="1:4" s="2" customFormat="1" ht="12.75" hidden="1">
      <c r="A83" s="59">
        <v>60</v>
      </c>
      <c r="B83" s="3" t="s">
        <v>86</v>
      </c>
      <c r="C83" s="28">
        <v>4370</v>
      </c>
      <c r="D83" s="48">
        <f>ROUND(C83*1.42*1.2,-1)</f>
        <v>7450</v>
      </c>
    </row>
    <row r="84" spans="1:4" s="2" customFormat="1" ht="12.75" hidden="1">
      <c r="A84" s="59">
        <v>61</v>
      </c>
      <c r="B84" s="3" t="s">
        <v>87</v>
      </c>
      <c r="C84" s="28">
        <v>4471</v>
      </c>
      <c r="D84" s="48">
        <f>ROUND(C84*1.38*1.2,-1)</f>
        <v>7400</v>
      </c>
    </row>
    <row r="85" spans="1:4" s="2" customFormat="1" ht="15" customHeight="1">
      <c r="A85" s="69" t="s">
        <v>28</v>
      </c>
      <c r="B85" s="70"/>
      <c r="C85" s="70"/>
      <c r="D85" s="71"/>
    </row>
    <row r="86" spans="1:4" s="2" customFormat="1" ht="12.75">
      <c r="A86" s="51">
        <v>29</v>
      </c>
      <c r="B86" s="3" t="s">
        <v>120</v>
      </c>
      <c r="C86" s="27">
        <v>1</v>
      </c>
      <c r="D86" s="49">
        <f aca="true" t="shared" si="5" ref="D86:D96">C86*1.2</f>
        <v>1.2</v>
      </c>
    </row>
    <row r="87" spans="1:4" s="2" customFormat="1" ht="12.75">
      <c r="A87" s="51">
        <v>30</v>
      </c>
      <c r="B87" s="3" t="s">
        <v>138</v>
      </c>
      <c r="C87" s="27">
        <v>3</v>
      </c>
      <c r="D87" s="49">
        <f t="shared" si="5"/>
        <v>3.5999999999999996</v>
      </c>
    </row>
    <row r="88" spans="1:4" s="2" customFormat="1" ht="12.75">
      <c r="A88" s="51">
        <v>31</v>
      </c>
      <c r="B88" s="3" t="s">
        <v>99</v>
      </c>
      <c r="C88" s="27">
        <v>3.2</v>
      </c>
      <c r="D88" s="49">
        <f t="shared" si="5"/>
        <v>3.84</v>
      </c>
    </row>
    <row r="89" spans="1:4" s="2" customFormat="1" ht="12.75">
      <c r="A89" s="51">
        <v>32</v>
      </c>
      <c r="B89" s="3" t="s">
        <v>100</v>
      </c>
      <c r="C89" s="27">
        <v>6.6</v>
      </c>
      <c r="D89" s="49">
        <f t="shared" si="5"/>
        <v>7.919999999999999</v>
      </c>
    </row>
    <row r="90" spans="1:4" s="2" customFormat="1" ht="12.75">
      <c r="A90" s="51">
        <v>33</v>
      </c>
      <c r="B90" s="3" t="s">
        <v>98</v>
      </c>
      <c r="C90" s="27">
        <v>2.46</v>
      </c>
      <c r="D90" s="49">
        <f t="shared" si="5"/>
        <v>2.952</v>
      </c>
    </row>
    <row r="91" spans="1:4" s="2" customFormat="1" ht="12.75">
      <c r="A91" s="51">
        <v>34</v>
      </c>
      <c r="B91" s="3" t="s">
        <v>140</v>
      </c>
      <c r="C91" s="27">
        <v>1.92</v>
      </c>
      <c r="D91" s="49">
        <f t="shared" si="5"/>
        <v>2.304</v>
      </c>
    </row>
    <row r="92" spans="1:4" s="2" customFormat="1" ht="12.75">
      <c r="A92" s="51">
        <v>35</v>
      </c>
      <c r="B92" s="3" t="s">
        <v>146</v>
      </c>
      <c r="C92" s="27">
        <v>1.92</v>
      </c>
      <c r="D92" s="49">
        <f t="shared" si="5"/>
        <v>2.304</v>
      </c>
    </row>
    <row r="93" spans="1:4" s="2" customFormat="1" ht="12.75">
      <c r="A93" s="51">
        <v>36</v>
      </c>
      <c r="B93" s="3" t="s">
        <v>151</v>
      </c>
      <c r="C93" s="27">
        <v>0.65</v>
      </c>
      <c r="D93" s="49">
        <f t="shared" si="5"/>
        <v>0.78</v>
      </c>
    </row>
    <row r="94" spans="1:4" s="2" customFormat="1" ht="12.75">
      <c r="A94" s="51">
        <v>37</v>
      </c>
      <c r="B94" s="3" t="s">
        <v>63</v>
      </c>
      <c r="C94" s="27">
        <v>1.5</v>
      </c>
      <c r="D94" s="49">
        <f t="shared" si="5"/>
        <v>1.7999999999999998</v>
      </c>
    </row>
    <row r="95" spans="1:4" s="2" customFormat="1" ht="12.75">
      <c r="A95" s="51">
        <v>38</v>
      </c>
      <c r="B95" s="3" t="s">
        <v>64</v>
      </c>
      <c r="C95" s="27">
        <v>1.5</v>
      </c>
      <c r="D95" s="49">
        <f t="shared" si="5"/>
        <v>1.7999999999999998</v>
      </c>
    </row>
    <row r="96" spans="1:4" s="2" customFormat="1" ht="12.75">
      <c r="A96" s="51">
        <v>39</v>
      </c>
      <c r="B96" s="3" t="s">
        <v>65</v>
      </c>
      <c r="C96" s="27">
        <v>1.92</v>
      </c>
      <c r="D96" s="49">
        <f t="shared" si="5"/>
        <v>2.304</v>
      </c>
    </row>
    <row r="97" spans="1:4" s="2" customFormat="1" ht="12.75" hidden="1">
      <c r="A97" s="51">
        <v>78</v>
      </c>
      <c r="B97" s="3"/>
      <c r="C97" s="27"/>
      <c r="D97" s="49">
        <f aca="true" t="shared" si="6" ref="D97:D114">C97*1.2</f>
        <v>0</v>
      </c>
    </row>
    <row r="98" spans="1:4" s="2" customFormat="1" ht="12.75" hidden="1">
      <c r="A98" s="51">
        <v>79</v>
      </c>
      <c r="B98" s="3"/>
      <c r="C98" s="27"/>
      <c r="D98" s="49">
        <f t="shared" si="6"/>
        <v>0</v>
      </c>
    </row>
    <row r="99" spans="1:4" s="2" customFormat="1" ht="12.75" hidden="1">
      <c r="A99" s="51">
        <v>80</v>
      </c>
      <c r="B99" s="3"/>
      <c r="C99" s="27"/>
      <c r="D99" s="49">
        <f t="shared" si="6"/>
        <v>0</v>
      </c>
    </row>
    <row r="100" spans="1:4" s="2" customFormat="1" ht="12.75" hidden="1">
      <c r="A100" s="51">
        <v>81</v>
      </c>
      <c r="B100" s="3"/>
      <c r="C100" s="27"/>
      <c r="D100" s="49">
        <f t="shared" si="6"/>
        <v>0</v>
      </c>
    </row>
    <row r="101" spans="1:4" s="2" customFormat="1" ht="12.75">
      <c r="A101" s="54">
        <v>40</v>
      </c>
      <c r="B101" s="3" t="s">
        <v>139</v>
      </c>
      <c r="C101" s="27">
        <v>2.5</v>
      </c>
      <c r="D101" s="49">
        <f t="shared" si="6"/>
        <v>3</v>
      </c>
    </row>
    <row r="102" spans="1:4" s="2" customFormat="1" ht="12.75">
      <c r="A102" s="54">
        <v>41</v>
      </c>
      <c r="B102" s="3" t="s">
        <v>150</v>
      </c>
      <c r="C102" s="27">
        <v>2.5</v>
      </c>
      <c r="D102" s="49">
        <f t="shared" si="6"/>
        <v>3</v>
      </c>
    </row>
    <row r="103" spans="1:4" s="2" customFormat="1" ht="12.75">
      <c r="A103" s="54">
        <v>42</v>
      </c>
      <c r="B103" s="3" t="s">
        <v>145</v>
      </c>
      <c r="C103" s="27">
        <v>1.92</v>
      </c>
      <c r="D103" s="49">
        <f t="shared" si="6"/>
        <v>2.304</v>
      </c>
    </row>
    <row r="104" spans="1:4" s="2" customFormat="1" ht="12.75">
      <c r="A104" s="54">
        <v>43</v>
      </c>
      <c r="B104" s="3" t="s">
        <v>149</v>
      </c>
      <c r="C104" s="27">
        <v>1.5</v>
      </c>
      <c r="D104" s="49">
        <f t="shared" si="6"/>
        <v>1.7999999999999998</v>
      </c>
    </row>
    <row r="105" spans="1:4" s="2" customFormat="1" ht="12.75">
      <c r="A105" s="54">
        <v>44</v>
      </c>
      <c r="B105" s="3" t="s">
        <v>147</v>
      </c>
      <c r="C105" s="27">
        <v>1.92</v>
      </c>
      <c r="D105" s="49">
        <f t="shared" si="6"/>
        <v>2.304</v>
      </c>
    </row>
    <row r="106" spans="1:4" s="2" customFormat="1" ht="12.75">
      <c r="A106" s="54">
        <v>45</v>
      </c>
      <c r="B106" s="3" t="s">
        <v>66</v>
      </c>
      <c r="C106" s="27">
        <v>1.5</v>
      </c>
      <c r="D106" s="49">
        <f t="shared" si="6"/>
        <v>1.7999999999999998</v>
      </c>
    </row>
    <row r="107" spans="1:4" s="2" customFormat="1" ht="12.75">
      <c r="A107" s="54">
        <v>46</v>
      </c>
      <c r="B107" s="3" t="s">
        <v>67</v>
      </c>
      <c r="C107" s="27">
        <v>1.92</v>
      </c>
      <c r="D107" s="49">
        <f t="shared" si="6"/>
        <v>2.304</v>
      </c>
    </row>
    <row r="108" spans="1:4" s="2" customFormat="1" ht="12.75">
      <c r="A108" s="54">
        <v>47</v>
      </c>
      <c r="B108" s="3" t="s">
        <v>144</v>
      </c>
      <c r="C108" s="27">
        <v>1.5</v>
      </c>
      <c r="D108" s="49">
        <f t="shared" si="6"/>
        <v>1.7999999999999998</v>
      </c>
    </row>
    <row r="109" spans="1:4" s="2" customFormat="1" ht="12.75">
      <c r="A109" s="54">
        <v>48</v>
      </c>
      <c r="B109" s="3" t="s">
        <v>141</v>
      </c>
      <c r="C109" s="27">
        <v>2.5</v>
      </c>
      <c r="D109" s="49">
        <f t="shared" si="6"/>
        <v>3</v>
      </c>
    </row>
    <row r="110" spans="1:4" s="2" customFormat="1" ht="12.75">
      <c r="A110" s="54">
        <v>49</v>
      </c>
      <c r="B110" s="3" t="s">
        <v>142</v>
      </c>
      <c r="C110" s="27">
        <v>1.92</v>
      </c>
      <c r="D110" s="49">
        <f t="shared" si="6"/>
        <v>2.304</v>
      </c>
    </row>
    <row r="111" spans="1:4" s="2" customFormat="1" ht="12.75">
      <c r="A111" s="54">
        <v>50</v>
      </c>
      <c r="B111" s="3" t="s">
        <v>68</v>
      </c>
      <c r="C111" s="27">
        <v>1.5</v>
      </c>
      <c r="D111" s="49">
        <f t="shared" si="6"/>
        <v>1.7999999999999998</v>
      </c>
    </row>
    <row r="112" spans="1:4" s="2" customFormat="1" ht="12.75">
      <c r="A112" s="54">
        <v>51</v>
      </c>
      <c r="B112" s="3" t="s">
        <v>69</v>
      </c>
      <c r="C112" s="27">
        <v>1.25</v>
      </c>
      <c r="D112" s="49">
        <f t="shared" si="6"/>
        <v>1.5</v>
      </c>
    </row>
    <row r="113" spans="1:4" s="2" customFormat="1" ht="12.75">
      <c r="A113" s="54">
        <v>52</v>
      </c>
      <c r="B113" s="3" t="s">
        <v>143</v>
      </c>
      <c r="C113" s="27">
        <v>1.5</v>
      </c>
      <c r="D113" s="49">
        <f t="shared" si="6"/>
        <v>1.7999999999999998</v>
      </c>
    </row>
    <row r="114" spans="1:4" s="2" customFormat="1" ht="12.75">
      <c r="A114" s="54">
        <v>53</v>
      </c>
      <c r="B114" s="3" t="s">
        <v>148</v>
      </c>
      <c r="C114" s="27">
        <v>1.92</v>
      </c>
      <c r="D114" s="49">
        <f t="shared" si="6"/>
        <v>2.304</v>
      </c>
    </row>
    <row r="115" spans="1:4" s="2" customFormat="1" ht="12.75" hidden="1">
      <c r="A115" s="54">
        <v>96</v>
      </c>
      <c r="B115" s="3"/>
      <c r="C115" s="27"/>
      <c r="D115" s="49">
        <f>ROUND(C115*2.01*1.2,-1)</f>
        <v>0</v>
      </c>
    </row>
    <row r="116" spans="1:4" s="2" customFormat="1" ht="12.75">
      <c r="A116" s="54">
        <v>54</v>
      </c>
      <c r="B116" s="3" t="s">
        <v>125</v>
      </c>
      <c r="C116" s="27">
        <v>2.17</v>
      </c>
      <c r="D116" s="49">
        <f>C116*1.2</f>
        <v>2.6039999999999996</v>
      </c>
    </row>
    <row r="117" spans="1:4" s="2" customFormat="1" ht="12.75" hidden="1">
      <c r="A117" s="54">
        <v>98</v>
      </c>
      <c r="B117" s="3"/>
      <c r="C117" s="27"/>
      <c r="D117" s="49">
        <f>ROUND(C117*1.625*1.2,-1)</f>
        <v>0</v>
      </c>
    </row>
    <row r="118" spans="1:4" s="2" customFormat="1" ht="12.75">
      <c r="A118" s="54">
        <v>55</v>
      </c>
      <c r="B118" s="3" t="s">
        <v>97</v>
      </c>
      <c r="C118" s="27">
        <v>1.05</v>
      </c>
      <c r="D118" s="49">
        <f aca="true" t="shared" si="7" ref="D118:D123">C118*1.2</f>
        <v>1.26</v>
      </c>
    </row>
    <row r="119" spans="1:4" s="2" customFormat="1" ht="12.75" hidden="1">
      <c r="A119" s="54">
        <v>100</v>
      </c>
      <c r="B119" s="3"/>
      <c r="C119" s="27"/>
      <c r="D119" s="49">
        <f t="shared" si="7"/>
        <v>0</v>
      </c>
    </row>
    <row r="120" spans="1:4" s="2" customFormat="1" ht="12.75">
      <c r="A120" s="54">
        <v>56</v>
      </c>
      <c r="B120" s="3" t="s">
        <v>115</v>
      </c>
      <c r="C120" s="27">
        <v>1.92</v>
      </c>
      <c r="D120" s="49">
        <f t="shared" si="7"/>
        <v>2.304</v>
      </c>
    </row>
    <row r="121" spans="1:4" s="2" customFormat="1" ht="12.75">
      <c r="A121" s="54">
        <v>57</v>
      </c>
      <c r="B121" s="3" t="s">
        <v>70</v>
      </c>
      <c r="C121" s="27">
        <v>0.8</v>
      </c>
      <c r="D121" s="49">
        <f t="shared" si="7"/>
        <v>0.96</v>
      </c>
    </row>
    <row r="122" spans="1:4" s="2" customFormat="1" ht="12.75">
      <c r="A122" s="54">
        <v>58</v>
      </c>
      <c r="B122" s="3" t="s">
        <v>71</v>
      </c>
      <c r="C122" s="27">
        <v>0.8</v>
      </c>
      <c r="D122" s="49">
        <f t="shared" si="7"/>
        <v>0.96</v>
      </c>
    </row>
    <row r="123" spans="1:4" s="2" customFormat="1" ht="13.5" thickBot="1">
      <c r="A123" s="60">
        <v>59</v>
      </c>
      <c r="B123" s="61" t="s">
        <v>124</v>
      </c>
      <c r="C123" s="62">
        <v>1.25</v>
      </c>
      <c r="D123" s="63">
        <f t="shared" si="7"/>
        <v>1.5</v>
      </c>
    </row>
    <row r="124" spans="1:4" s="2" customFormat="1" ht="12.75" hidden="1">
      <c r="A124" s="5"/>
      <c r="B124" s="22"/>
      <c r="C124" s="42"/>
      <c r="D124" s="43">
        <f>ROUND(C124*1.3*1.2,-1)</f>
        <v>0</v>
      </c>
    </row>
    <row r="125" spans="1:4" s="2" customFormat="1" ht="12.75" hidden="1">
      <c r="A125" s="5"/>
      <c r="B125" s="3"/>
      <c r="C125" s="28"/>
      <c r="D125" s="25">
        <f>ROUND(C125*1.3*1.2,-1)</f>
        <v>0</v>
      </c>
    </row>
    <row r="126" spans="1:4" s="2" customFormat="1" ht="12.75" hidden="1">
      <c r="A126" s="5"/>
      <c r="B126" s="3"/>
      <c r="C126" s="28"/>
      <c r="D126" s="25">
        <f>ROUND(C126*1.3*1.2,-1)</f>
        <v>0</v>
      </c>
    </row>
    <row r="127" spans="1:4" s="2" customFormat="1" ht="12.75" hidden="1">
      <c r="A127" s="5"/>
      <c r="B127" s="3"/>
      <c r="C127" s="28"/>
      <c r="D127" s="25">
        <f>ROUND(C127*1.3*1.2,-1)</f>
        <v>0</v>
      </c>
    </row>
    <row r="128" spans="1:4" s="2" customFormat="1" ht="12.75" hidden="1">
      <c r="A128" s="81"/>
      <c r="B128" s="82"/>
      <c r="C128" s="82"/>
      <c r="D128" s="83"/>
    </row>
    <row r="129" spans="1:4" s="2" customFormat="1" ht="12.75" hidden="1">
      <c r="A129" s="5"/>
      <c r="B129" s="3"/>
      <c r="C129" s="28"/>
      <c r="D129" s="25">
        <f>ROUND(C129*1.3*1.2,-1)</f>
        <v>0</v>
      </c>
    </row>
    <row r="130" spans="1:4" s="2" customFormat="1" ht="12.75" hidden="1">
      <c r="A130" s="5">
        <v>105</v>
      </c>
      <c r="B130" s="3"/>
      <c r="C130" s="28"/>
      <c r="D130" s="25">
        <f>ROUND(C130*1.3015*1.2,-1)</f>
        <v>0</v>
      </c>
    </row>
    <row r="131" spans="1:4" s="2" customFormat="1" ht="12.75" hidden="1">
      <c r="A131" s="81" t="s">
        <v>94</v>
      </c>
      <c r="B131" s="82"/>
      <c r="C131" s="82"/>
      <c r="D131" s="83"/>
    </row>
    <row r="132" spans="1:4" s="2" customFormat="1" ht="12.75" hidden="1">
      <c r="A132" s="5">
        <v>106</v>
      </c>
      <c r="B132" s="3" t="s">
        <v>51</v>
      </c>
      <c r="C132" s="27">
        <v>0.31</v>
      </c>
      <c r="D132" s="26">
        <f aca="true" t="shared" si="8" ref="D132:D156">C132*4.04*1.2</f>
        <v>1.50288</v>
      </c>
    </row>
    <row r="133" spans="1:4" s="2" customFormat="1" ht="12.75" hidden="1">
      <c r="A133" s="5">
        <v>107</v>
      </c>
      <c r="B133" s="3" t="s">
        <v>11</v>
      </c>
      <c r="C133" s="27">
        <v>0.31</v>
      </c>
      <c r="D133" s="26">
        <f t="shared" si="8"/>
        <v>1.50288</v>
      </c>
    </row>
    <row r="134" spans="1:4" s="2" customFormat="1" ht="12.75" hidden="1">
      <c r="A134" s="5">
        <v>108</v>
      </c>
      <c r="B134" s="3" t="s">
        <v>18</v>
      </c>
      <c r="C134" s="27">
        <v>0.31</v>
      </c>
      <c r="D134" s="26">
        <f t="shared" si="8"/>
        <v>1.50288</v>
      </c>
    </row>
    <row r="135" spans="1:4" s="2" customFormat="1" ht="12.75" hidden="1">
      <c r="A135" s="5">
        <v>109</v>
      </c>
      <c r="B135" s="3" t="s">
        <v>48</v>
      </c>
      <c r="C135" s="27">
        <v>0.31</v>
      </c>
      <c r="D135" s="26">
        <f t="shared" si="8"/>
        <v>1.50288</v>
      </c>
    </row>
    <row r="136" spans="1:4" s="2" customFormat="1" ht="12.75" hidden="1">
      <c r="A136" s="5">
        <v>110</v>
      </c>
      <c r="B136" s="3" t="s">
        <v>47</v>
      </c>
      <c r="C136" s="27">
        <v>0.31</v>
      </c>
      <c r="D136" s="26">
        <f t="shared" si="8"/>
        <v>1.50288</v>
      </c>
    </row>
    <row r="137" spans="1:4" s="2" customFormat="1" ht="12.75" hidden="1">
      <c r="A137" s="5">
        <v>111</v>
      </c>
      <c r="B137" s="3" t="s">
        <v>6</v>
      </c>
      <c r="C137" s="27">
        <v>0.31</v>
      </c>
      <c r="D137" s="26">
        <f t="shared" si="8"/>
        <v>1.50288</v>
      </c>
    </row>
    <row r="138" spans="1:4" s="2" customFormat="1" ht="12.75" hidden="1">
      <c r="A138" s="5">
        <v>112</v>
      </c>
      <c r="B138" s="3" t="s">
        <v>7</v>
      </c>
      <c r="C138" s="27">
        <v>0.31</v>
      </c>
      <c r="D138" s="26">
        <f t="shared" si="8"/>
        <v>1.50288</v>
      </c>
    </row>
    <row r="139" spans="1:4" s="2" customFormat="1" ht="12.75" hidden="1">
      <c r="A139" s="5">
        <v>113</v>
      </c>
      <c r="B139" s="3" t="s">
        <v>15</v>
      </c>
      <c r="C139" s="27">
        <v>0.31</v>
      </c>
      <c r="D139" s="26">
        <f t="shared" si="8"/>
        <v>1.50288</v>
      </c>
    </row>
    <row r="140" spans="1:4" s="2" customFormat="1" ht="12.75" hidden="1">
      <c r="A140" s="5">
        <v>114</v>
      </c>
      <c r="B140" s="3" t="s">
        <v>24</v>
      </c>
      <c r="C140" s="27">
        <v>0.31</v>
      </c>
      <c r="D140" s="26">
        <f t="shared" si="8"/>
        <v>1.50288</v>
      </c>
    </row>
    <row r="141" spans="1:4" s="2" customFormat="1" ht="12.75" hidden="1">
      <c r="A141" s="5">
        <v>115</v>
      </c>
      <c r="B141" s="3" t="s">
        <v>54</v>
      </c>
      <c r="C141" s="27">
        <v>0.31</v>
      </c>
      <c r="D141" s="26">
        <f t="shared" si="8"/>
        <v>1.50288</v>
      </c>
    </row>
    <row r="142" spans="1:4" s="2" customFormat="1" ht="12.75" hidden="1">
      <c r="A142" s="5">
        <v>116</v>
      </c>
      <c r="B142" s="3" t="s">
        <v>19</v>
      </c>
      <c r="C142" s="27">
        <v>0.31</v>
      </c>
      <c r="D142" s="26">
        <f t="shared" si="8"/>
        <v>1.50288</v>
      </c>
    </row>
    <row r="143" spans="1:4" s="2" customFormat="1" ht="12.75" hidden="1">
      <c r="A143" s="5">
        <v>117</v>
      </c>
      <c r="B143" s="3" t="s">
        <v>14</v>
      </c>
      <c r="C143" s="27">
        <v>0.31</v>
      </c>
      <c r="D143" s="26">
        <f t="shared" si="8"/>
        <v>1.50288</v>
      </c>
    </row>
    <row r="144" spans="1:4" s="2" customFormat="1" ht="12.75" hidden="1">
      <c r="A144" s="5">
        <v>118</v>
      </c>
      <c r="B144" s="3" t="s">
        <v>23</v>
      </c>
      <c r="C144" s="27">
        <v>0.31</v>
      </c>
      <c r="D144" s="26">
        <f t="shared" si="8"/>
        <v>1.50288</v>
      </c>
    </row>
    <row r="145" spans="1:4" s="2" customFormat="1" ht="12.75" hidden="1">
      <c r="A145" s="5">
        <v>119</v>
      </c>
      <c r="B145" s="3" t="s">
        <v>44</v>
      </c>
      <c r="C145" s="27">
        <v>0.31</v>
      </c>
      <c r="D145" s="26">
        <f t="shared" si="8"/>
        <v>1.50288</v>
      </c>
    </row>
    <row r="146" spans="1:4" s="2" customFormat="1" ht="12.75" hidden="1">
      <c r="A146" s="5">
        <v>120</v>
      </c>
      <c r="B146" s="3" t="s">
        <v>39</v>
      </c>
      <c r="C146" s="27">
        <v>0.31</v>
      </c>
      <c r="D146" s="26">
        <f t="shared" si="8"/>
        <v>1.50288</v>
      </c>
    </row>
    <row r="147" spans="1:4" s="2" customFormat="1" ht="12.75" hidden="1">
      <c r="A147" s="5">
        <v>121</v>
      </c>
      <c r="B147" s="3" t="s">
        <v>52</v>
      </c>
      <c r="C147" s="27">
        <v>0.31</v>
      </c>
      <c r="D147" s="26">
        <f t="shared" si="8"/>
        <v>1.50288</v>
      </c>
    </row>
    <row r="148" spans="1:4" s="2" customFormat="1" ht="12.75" hidden="1">
      <c r="A148" s="5">
        <v>122</v>
      </c>
      <c r="B148" s="3" t="s">
        <v>72</v>
      </c>
      <c r="C148" s="27">
        <v>0.31</v>
      </c>
      <c r="D148" s="26">
        <f t="shared" si="8"/>
        <v>1.50288</v>
      </c>
    </row>
    <row r="149" spans="1:4" s="2" customFormat="1" ht="12.75" hidden="1">
      <c r="A149" s="5">
        <v>123</v>
      </c>
      <c r="B149" s="3" t="s">
        <v>13</v>
      </c>
      <c r="C149" s="27">
        <v>0.31</v>
      </c>
      <c r="D149" s="26">
        <f t="shared" si="8"/>
        <v>1.50288</v>
      </c>
    </row>
    <row r="150" spans="1:4" s="2" customFormat="1" ht="12.75" hidden="1">
      <c r="A150" s="5">
        <v>124</v>
      </c>
      <c r="B150" s="3" t="s">
        <v>42</v>
      </c>
      <c r="C150" s="27">
        <v>0.31</v>
      </c>
      <c r="D150" s="26">
        <f t="shared" si="8"/>
        <v>1.50288</v>
      </c>
    </row>
    <row r="151" spans="1:4" s="2" customFormat="1" ht="12.75" hidden="1">
      <c r="A151" s="5">
        <v>125</v>
      </c>
      <c r="B151" s="3" t="s">
        <v>10</v>
      </c>
      <c r="C151" s="27">
        <v>0.31</v>
      </c>
      <c r="D151" s="26">
        <f t="shared" si="8"/>
        <v>1.50288</v>
      </c>
    </row>
    <row r="152" spans="1:4" s="2" customFormat="1" ht="12.75" hidden="1">
      <c r="A152" s="5">
        <v>126</v>
      </c>
      <c r="B152" s="3" t="s">
        <v>73</v>
      </c>
      <c r="C152" s="27">
        <v>0.31</v>
      </c>
      <c r="D152" s="26">
        <f t="shared" si="8"/>
        <v>1.50288</v>
      </c>
    </row>
    <row r="153" spans="1:4" s="2" customFormat="1" ht="12.75" hidden="1">
      <c r="A153" s="5">
        <v>127</v>
      </c>
      <c r="B153" s="3" t="s">
        <v>12</v>
      </c>
      <c r="C153" s="27">
        <v>0.31</v>
      </c>
      <c r="D153" s="26">
        <f t="shared" si="8"/>
        <v>1.50288</v>
      </c>
    </row>
    <row r="154" spans="1:4" s="2" customFormat="1" ht="12.75" hidden="1">
      <c r="A154" s="5">
        <v>128</v>
      </c>
      <c r="B154" s="3" t="s">
        <v>55</v>
      </c>
      <c r="C154" s="27">
        <v>0.31</v>
      </c>
      <c r="D154" s="26">
        <f t="shared" si="8"/>
        <v>1.50288</v>
      </c>
    </row>
    <row r="155" spans="1:4" s="2" customFormat="1" ht="12.75" hidden="1">
      <c r="A155" s="5">
        <v>129</v>
      </c>
      <c r="B155" s="3" t="s">
        <v>74</v>
      </c>
      <c r="C155" s="27">
        <v>0.31</v>
      </c>
      <c r="D155" s="26">
        <f t="shared" si="8"/>
        <v>1.50288</v>
      </c>
    </row>
    <row r="156" spans="1:4" s="2" customFormat="1" ht="12.75" hidden="1">
      <c r="A156" s="5">
        <v>130</v>
      </c>
      <c r="B156" s="3" t="s">
        <v>20</v>
      </c>
      <c r="C156" s="27">
        <v>0.31</v>
      </c>
      <c r="D156" s="26">
        <f t="shared" si="8"/>
        <v>1.50288</v>
      </c>
    </row>
    <row r="157" spans="1:4" s="2" customFormat="1" ht="12.75" hidden="1">
      <c r="A157" s="4">
        <v>131</v>
      </c>
      <c r="B157" s="4" t="s">
        <v>93</v>
      </c>
      <c r="C157" s="27">
        <v>0.67</v>
      </c>
      <c r="D157" s="26">
        <f>C157*2.77*1.2</f>
        <v>2.22708</v>
      </c>
    </row>
    <row r="158" spans="1:4" s="2" customFormat="1" ht="12.75" hidden="1">
      <c r="A158" s="4"/>
      <c r="B158" s="4"/>
      <c r="C158" s="28">
        <v>4023</v>
      </c>
      <c r="D158" s="25">
        <f aca="true" t="shared" si="9" ref="D158:D164">ROUND(C158*2.025*1.2,-1)</f>
        <v>9780</v>
      </c>
    </row>
    <row r="159" spans="1:4" s="2" customFormat="1" ht="12.75" hidden="1">
      <c r="A159" s="4"/>
      <c r="B159" s="4"/>
      <c r="C159" s="28">
        <v>4023</v>
      </c>
      <c r="D159" s="25">
        <f t="shared" si="9"/>
        <v>9780</v>
      </c>
    </row>
    <row r="160" spans="1:4" s="2" customFormat="1" ht="12.75" hidden="1">
      <c r="A160" s="4"/>
      <c r="B160" s="4"/>
      <c r="C160" s="28">
        <v>4023</v>
      </c>
      <c r="D160" s="25">
        <f t="shared" si="9"/>
        <v>9780</v>
      </c>
    </row>
    <row r="161" spans="1:4" s="2" customFormat="1" ht="12.75" hidden="1">
      <c r="A161" s="4"/>
      <c r="B161" s="4"/>
      <c r="C161" s="28">
        <v>4023</v>
      </c>
      <c r="D161" s="25">
        <f t="shared" si="9"/>
        <v>9780</v>
      </c>
    </row>
    <row r="162" spans="1:4" s="2" customFormat="1" ht="12.75" hidden="1">
      <c r="A162" s="4"/>
      <c r="B162" s="4"/>
      <c r="C162" s="28">
        <v>4023</v>
      </c>
      <c r="D162" s="25">
        <f t="shared" si="9"/>
        <v>9780</v>
      </c>
    </row>
    <row r="163" spans="1:4" s="2" customFormat="1" ht="12.75" hidden="1">
      <c r="A163" s="4"/>
      <c r="B163" s="4"/>
      <c r="C163" s="28">
        <v>4023</v>
      </c>
      <c r="D163" s="25">
        <f t="shared" si="9"/>
        <v>9780</v>
      </c>
    </row>
    <row r="164" spans="1:4" s="2" customFormat="1" ht="12.75" hidden="1">
      <c r="A164" s="4"/>
      <c r="B164" s="4"/>
      <c r="C164" s="28">
        <v>4023</v>
      </c>
      <c r="D164" s="25">
        <f t="shared" si="9"/>
        <v>9780</v>
      </c>
    </row>
    <row r="165" spans="1:4" s="2" customFormat="1" ht="12.75" hidden="1">
      <c r="A165" s="4">
        <v>132</v>
      </c>
      <c r="B165" s="4" t="s">
        <v>85</v>
      </c>
      <c r="C165" s="29">
        <v>0.31</v>
      </c>
      <c r="D165" s="26">
        <f>C165*4.04*1.2</f>
        <v>1.50288</v>
      </c>
    </row>
    <row r="166" spans="1:4" s="2" customFormat="1" ht="12.75" hidden="1">
      <c r="A166" s="4">
        <v>133</v>
      </c>
      <c r="B166" s="4" t="s">
        <v>92</v>
      </c>
      <c r="C166" s="29">
        <v>0.67</v>
      </c>
      <c r="D166" s="26">
        <f>C166*2.153*1.2</f>
        <v>1.7310120000000002</v>
      </c>
    </row>
    <row r="167" spans="1:4" s="2" customFormat="1" ht="12.75" hidden="1">
      <c r="A167" s="81" t="s">
        <v>29</v>
      </c>
      <c r="B167" s="82"/>
      <c r="C167" s="82"/>
      <c r="D167" s="83"/>
    </row>
    <row r="168" spans="1:4" s="2" customFormat="1" ht="12.75" hidden="1">
      <c r="A168" s="5">
        <v>134</v>
      </c>
      <c r="B168" s="3" t="s">
        <v>37</v>
      </c>
      <c r="C168" s="27">
        <v>1.11</v>
      </c>
      <c r="D168" s="26">
        <f>C168*2.3*1.2</f>
        <v>3.0635999999999997</v>
      </c>
    </row>
    <row r="169" spans="1:4" s="2" customFormat="1" ht="12.75" hidden="1">
      <c r="A169" s="5">
        <v>135</v>
      </c>
      <c r="B169" s="3" t="s">
        <v>38</v>
      </c>
      <c r="C169" s="27">
        <v>0.69</v>
      </c>
      <c r="D169" s="26">
        <f>C169*2.5*1.2</f>
        <v>2.07</v>
      </c>
    </row>
    <row r="170" spans="1:4" s="2" customFormat="1" ht="12.75" hidden="1">
      <c r="A170" s="5">
        <v>136</v>
      </c>
      <c r="B170" s="3" t="s">
        <v>88</v>
      </c>
      <c r="C170" s="27">
        <v>11070</v>
      </c>
      <c r="D170" s="26">
        <f>ROUND(C170*1.515*1.2,-1)</f>
        <v>20130</v>
      </c>
    </row>
    <row r="171" spans="1:4" s="2" customFormat="1" ht="12.75" hidden="1">
      <c r="A171" s="5">
        <v>137</v>
      </c>
      <c r="B171" s="3" t="s">
        <v>89</v>
      </c>
      <c r="C171" s="27">
        <v>11070</v>
      </c>
      <c r="D171" s="26">
        <f>ROUND(C171*1.767*1.2,-1)</f>
        <v>23470</v>
      </c>
    </row>
    <row r="172" spans="1:4" s="2" customFormat="1" ht="12.75" hidden="1">
      <c r="A172" s="5">
        <v>138</v>
      </c>
      <c r="B172" s="3" t="s">
        <v>90</v>
      </c>
      <c r="C172" s="27">
        <v>11070</v>
      </c>
      <c r="D172" s="26">
        <f>ROUND(C172*1.84*1.2,-1)</f>
        <v>24440</v>
      </c>
    </row>
    <row r="173" spans="1:4" s="2" customFormat="1" ht="12.75" hidden="1">
      <c r="A173" s="5">
        <v>139</v>
      </c>
      <c r="B173" s="3" t="s">
        <v>91</v>
      </c>
      <c r="C173" s="27">
        <v>11070</v>
      </c>
      <c r="D173" s="26">
        <f>ROUND(C173*1.855*1.2,-1)</f>
        <v>24640</v>
      </c>
    </row>
    <row r="174" spans="1:4" s="2" customFormat="1" ht="12.75" hidden="1">
      <c r="A174" s="5">
        <v>140</v>
      </c>
      <c r="B174" s="3" t="s">
        <v>30</v>
      </c>
      <c r="C174" s="27">
        <v>11070</v>
      </c>
      <c r="D174" s="26">
        <f>ROUND(C174*1.409*1.2,-1)</f>
        <v>18720</v>
      </c>
    </row>
    <row r="175" spans="1:4" s="2" customFormat="1" ht="12.75" hidden="1">
      <c r="A175" s="5">
        <v>141</v>
      </c>
      <c r="B175" s="3" t="s">
        <v>31</v>
      </c>
      <c r="C175" s="27">
        <v>11070</v>
      </c>
      <c r="D175" s="26">
        <f>ROUND(C175*1.455*1.2,-1)</f>
        <v>19330</v>
      </c>
    </row>
    <row r="176" spans="1:4" s="2" customFormat="1" ht="12.75" hidden="1">
      <c r="A176" s="5">
        <v>142</v>
      </c>
      <c r="B176" s="3" t="s">
        <v>32</v>
      </c>
      <c r="C176" s="27">
        <v>11070</v>
      </c>
      <c r="D176" s="26">
        <f>ROUND(C176*1.53*1.2,-1)</f>
        <v>20320</v>
      </c>
    </row>
    <row r="177" spans="1:4" s="2" customFormat="1" ht="12.75" hidden="1">
      <c r="A177" s="5">
        <v>143</v>
      </c>
      <c r="B177" s="3" t="s">
        <v>80</v>
      </c>
      <c r="C177" s="27">
        <v>11070</v>
      </c>
      <c r="D177" s="26">
        <f>ROUND(C177*1.45*1.2,-1)</f>
        <v>19260</v>
      </c>
    </row>
    <row r="178" spans="1:4" s="2" customFormat="1" ht="12.75" hidden="1">
      <c r="A178" s="5">
        <v>144</v>
      </c>
      <c r="B178" s="3" t="s">
        <v>81</v>
      </c>
      <c r="C178" s="27">
        <v>11070</v>
      </c>
      <c r="D178" s="26">
        <f>ROUND(C178*1.455*1.2,-1)</f>
        <v>19330</v>
      </c>
    </row>
    <row r="179" spans="1:4" s="2" customFormat="1" ht="12.75" hidden="1">
      <c r="A179" s="5">
        <v>145</v>
      </c>
      <c r="B179" s="3" t="s">
        <v>82</v>
      </c>
      <c r="C179" s="27">
        <v>11070</v>
      </c>
      <c r="D179" s="26">
        <f>ROUND(C179*1.45*1.2,-1)</f>
        <v>19260</v>
      </c>
    </row>
    <row r="180" spans="1:4" s="2" customFormat="1" ht="12.75" hidden="1">
      <c r="A180" s="5">
        <v>146</v>
      </c>
      <c r="B180" s="3" t="s">
        <v>83</v>
      </c>
      <c r="C180" s="27">
        <v>11070</v>
      </c>
      <c r="D180" s="26">
        <f>ROUND(C180*1.48*1.2,-1)</f>
        <v>19660</v>
      </c>
    </row>
    <row r="181" spans="1:4" s="2" customFormat="1" ht="12.75" hidden="1">
      <c r="A181" s="5">
        <v>147</v>
      </c>
      <c r="B181" s="3" t="s">
        <v>84</v>
      </c>
      <c r="C181" s="27">
        <v>11070</v>
      </c>
      <c r="D181" s="26">
        <f>ROUND(C181*1.36*1.2,-1)</f>
        <v>18070</v>
      </c>
    </row>
    <row r="182" spans="1:4" s="2" customFormat="1" ht="12.75" hidden="1">
      <c r="A182" s="5">
        <v>136</v>
      </c>
      <c r="B182" s="3" t="s">
        <v>56</v>
      </c>
      <c r="C182" s="27">
        <v>0.24</v>
      </c>
      <c r="D182" s="26">
        <f>C182*3*1.2</f>
        <v>0.864</v>
      </c>
    </row>
    <row r="183" spans="1:4" s="2" customFormat="1" ht="12.75" hidden="1">
      <c r="A183" s="5">
        <v>137</v>
      </c>
      <c r="B183" s="3" t="s">
        <v>57</v>
      </c>
      <c r="C183" s="27">
        <v>0.19</v>
      </c>
      <c r="D183" s="26">
        <f>C183*3.002*1.2</f>
        <v>0.684456</v>
      </c>
    </row>
    <row r="184" spans="1:4" s="2" customFormat="1" ht="12.75" hidden="1">
      <c r="A184" s="5">
        <v>138</v>
      </c>
      <c r="B184" s="3" t="s">
        <v>58</v>
      </c>
      <c r="C184" s="27">
        <v>0.15</v>
      </c>
      <c r="D184" s="26">
        <f>C184*2.595*1.2</f>
        <v>0.4671</v>
      </c>
    </row>
    <row r="185" spans="1:4" s="2" customFormat="1" ht="12.75" hidden="1">
      <c r="A185" s="5">
        <v>139</v>
      </c>
      <c r="B185" s="3" t="s">
        <v>75</v>
      </c>
      <c r="C185" s="27">
        <v>0.11</v>
      </c>
      <c r="D185" s="26">
        <f>C185*2.1*1.2</f>
        <v>0.2772</v>
      </c>
    </row>
    <row r="186" spans="1:4" s="2" customFormat="1" ht="12.75" hidden="1">
      <c r="A186" s="5">
        <v>152</v>
      </c>
      <c r="B186" s="3" t="s">
        <v>41</v>
      </c>
      <c r="C186" s="27">
        <v>11070</v>
      </c>
      <c r="D186" s="26">
        <f>ROUND(C186*1.53*1.2,-1)</f>
        <v>20320</v>
      </c>
    </row>
    <row r="187" spans="1:4" s="2" customFormat="1" ht="12.75" hidden="1">
      <c r="A187" s="5">
        <v>153</v>
      </c>
      <c r="B187" s="3" t="s">
        <v>33</v>
      </c>
      <c r="C187" s="27">
        <v>11070</v>
      </c>
      <c r="D187" s="26">
        <f>ROUND(C187*2.703*1.2,-1)</f>
        <v>35910</v>
      </c>
    </row>
    <row r="188" spans="1:4" s="2" customFormat="1" ht="12.75" hidden="1">
      <c r="A188" s="5">
        <v>154</v>
      </c>
      <c r="B188" s="3" t="s">
        <v>34</v>
      </c>
      <c r="C188" s="27">
        <v>11070</v>
      </c>
      <c r="D188" s="26">
        <f>ROUND(C188*2.31*1.2,-1)</f>
        <v>30690</v>
      </c>
    </row>
    <row r="189" spans="1:4" s="2" customFormat="1" ht="12.75" hidden="1">
      <c r="A189" s="5">
        <v>155</v>
      </c>
      <c r="B189" s="3" t="s">
        <v>35</v>
      </c>
      <c r="C189" s="27">
        <v>11070</v>
      </c>
      <c r="D189" s="26">
        <f>ROUND(C189*2.19*1.2,-1)</f>
        <v>29090</v>
      </c>
    </row>
    <row r="190" spans="1:4" s="2" customFormat="1" ht="12.75" hidden="1">
      <c r="A190" s="5">
        <v>156</v>
      </c>
      <c r="B190" s="3" t="s">
        <v>36</v>
      </c>
      <c r="C190" s="27">
        <v>11070</v>
      </c>
      <c r="D190" s="26">
        <f>ROUND(C190*1.58*1.2,-1)</f>
        <v>20990</v>
      </c>
    </row>
    <row r="191" spans="1:4" s="2" customFormat="1" ht="12.75" hidden="1">
      <c r="A191" s="5">
        <v>150</v>
      </c>
      <c r="B191" s="3" t="s">
        <v>76</v>
      </c>
      <c r="C191" s="27">
        <v>0.29</v>
      </c>
      <c r="D191" s="26">
        <f>C191*2*1.2</f>
        <v>0.696</v>
      </c>
    </row>
    <row r="192" spans="1:4" s="2" customFormat="1" ht="12.75" hidden="1">
      <c r="A192" s="5">
        <v>151</v>
      </c>
      <c r="B192" s="3" t="s">
        <v>77</v>
      </c>
      <c r="C192" s="27">
        <v>0.22</v>
      </c>
      <c r="D192" s="26">
        <f>C192*2.1*1.2</f>
        <v>0.5544</v>
      </c>
    </row>
    <row r="193" spans="1:4" s="2" customFormat="1" ht="12.75" hidden="1">
      <c r="A193" s="5">
        <v>152</v>
      </c>
      <c r="B193" s="3" t="s">
        <v>78</v>
      </c>
      <c r="C193" s="27">
        <v>0.17</v>
      </c>
      <c r="D193" s="26">
        <f>C193*1.816*1.2</f>
        <v>0.37046400000000007</v>
      </c>
    </row>
    <row r="194" spans="1:4" s="2" customFormat="1" ht="12.75" hidden="1">
      <c r="A194" s="5">
        <v>153</v>
      </c>
      <c r="B194" s="3"/>
      <c r="C194" s="27"/>
      <c r="D194" s="25">
        <f>C194*2.55*1.2</f>
        <v>0</v>
      </c>
    </row>
    <row r="195" spans="1:4" s="2" customFormat="1" ht="12.75" hidden="1">
      <c r="A195" s="5"/>
      <c r="B195" s="3"/>
      <c r="C195" s="28"/>
      <c r="D195" s="25">
        <f>ROUND(C195*1.417*1.2,-1)</f>
        <v>0</v>
      </c>
    </row>
    <row r="196" spans="1:4" s="2" customFormat="1" ht="12.75" hidden="1">
      <c r="A196" s="5"/>
      <c r="B196" s="3"/>
      <c r="C196" s="28"/>
      <c r="D196" s="25">
        <f aca="true" t="shared" si="10" ref="D196:D204">ROUND(C196*1.3*1.2,-1)</f>
        <v>0</v>
      </c>
    </row>
    <row r="197" spans="1:4" s="2" customFormat="1" ht="12.75" hidden="1">
      <c r="A197" s="5"/>
      <c r="B197" s="3"/>
      <c r="C197" s="28"/>
      <c r="D197" s="25">
        <f t="shared" si="10"/>
        <v>0</v>
      </c>
    </row>
    <row r="198" spans="1:4" s="2" customFormat="1" ht="12.75" hidden="1">
      <c r="A198" s="5"/>
      <c r="B198" s="3"/>
      <c r="C198" s="28"/>
      <c r="D198" s="25">
        <f t="shared" si="10"/>
        <v>0</v>
      </c>
    </row>
    <row r="199" spans="1:4" s="2" customFormat="1" ht="12.75" hidden="1">
      <c r="A199" s="5"/>
      <c r="B199" s="3"/>
      <c r="C199" s="28"/>
      <c r="D199" s="25">
        <f t="shared" si="10"/>
        <v>0</v>
      </c>
    </row>
    <row r="200" spans="1:4" s="2" customFormat="1" ht="12.75" hidden="1">
      <c r="A200" s="5"/>
      <c r="B200" s="3"/>
      <c r="C200" s="28"/>
      <c r="D200" s="25">
        <f t="shared" si="10"/>
        <v>0</v>
      </c>
    </row>
    <row r="201" spans="1:4" s="2" customFormat="1" ht="12.75" hidden="1">
      <c r="A201" s="5"/>
      <c r="B201" s="3"/>
      <c r="C201" s="28"/>
      <c r="D201" s="25">
        <f t="shared" si="10"/>
        <v>0</v>
      </c>
    </row>
    <row r="202" spans="1:4" s="2" customFormat="1" ht="12.75" hidden="1">
      <c r="A202" s="5"/>
      <c r="B202" s="3"/>
      <c r="C202" s="28"/>
      <c r="D202" s="25">
        <f t="shared" si="10"/>
        <v>0</v>
      </c>
    </row>
    <row r="203" spans="1:4" s="2" customFormat="1" ht="12.75" hidden="1">
      <c r="A203" s="5"/>
      <c r="B203" s="3"/>
      <c r="C203" s="28"/>
      <c r="D203" s="25">
        <f t="shared" si="10"/>
        <v>0</v>
      </c>
    </row>
    <row r="204" spans="1:4" s="2" customFormat="1" ht="12.75" hidden="1">
      <c r="A204" s="5"/>
      <c r="B204" s="3"/>
      <c r="C204" s="28"/>
      <c r="D204" s="25">
        <f t="shared" si="10"/>
        <v>0</v>
      </c>
    </row>
    <row r="205" spans="1:4" s="2" customFormat="1" ht="12.75" hidden="1">
      <c r="A205" s="4"/>
      <c r="B205" s="3"/>
      <c r="C205" s="28"/>
      <c r="D205" s="25">
        <f>ROUND(C205*1.75*1.2,-1)</f>
        <v>0</v>
      </c>
    </row>
    <row r="206" spans="1:4" s="2" customFormat="1" ht="12.75" hidden="1">
      <c r="A206" s="65"/>
      <c r="B206" s="66"/>
      <c r="C206" s="66"/>
      <c r="D206" s="66"/>
    </row>
    <row r="207" spans="1:5" ht="12.75">
      <c r="A207" s="23"/>
      <c r="B207" s="23"/>
      <c r="C207" s="33"/>
      <c r="D207" s="33"/>
      <c r="E207" s="23"/>
    </row>
    <row r="208" spans="3:5" ht="12.75">
      <c r="C208" s="33"/>
      <c r="D208" s="33"/>
      <c r="E208" s="23"/>
    </row>
    <row r="209" spans="3:5" ht="12.75">
      <c r="C209" s="33"/>
      <c r="D209" s="33"/>
      <c r="E209" s="23"/>
    </row>
    <row r="210" spans="3:5" ht="12.75">
      <c r="C210" s="33"/>
      <c r="D210" s="33"/>
      <c r="E210" s="23"/>
    </row>
  </sheetData>
  <sheetProtection/>
  <mergeCells count="13">
    <mergeCell ref="I2:L2"/>
    <mergeCell ref="A2:D2"/>
    <mergeCell ref="A167:D167"/>
    <mergeCell ref="A128:D128"/>
    <mergeCell ref="A131:D131"/>
    <mergeCell ref="D5:D6"/>
    <mergeCell ref="A3:D3"/>
    <mergeCell ref="A206:D206"/>
    <mergeCell ref="A57:A58"/>
    <mergeCell ref="A85:D85"/>
    <mergeCell ref="A45:A46"/>
    <mergeCell ref="A7:D7"/>
    <mergeCell ref="A32:D32"/>
  </mergeCells>
  <printOptions/>
  <pageMargins left="0.75" right="0.24" top="0.62" bottom="1" header="1.18" footer="0.23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DIMA</cp:lastModifiedBy>
  <cp:lastPrinted>2018-04-09T12:31:38Z</cp:lastPrinted>
  <dcterms:created xsi:type="dcterms:W3CDTF">1996-10-08T23:32:33Z</dcterms:created>
  <dcterms:modified xsi:type="dcterms:W3CDTF">2018-05-16T08:17:58Z</dcterms:modified>
  <cp:category/>
  <cp:version/>
  <cp:contentType/>
  <cp:contentStatus/>
</cp:coreProperties>
</file>